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<sst xmlns="http://schemas.openxmlformats.org/spreadsheetml/2006/main" count="302" uniqueCount="177">
  <si>
    <t>расстояние до пункта (км)</t>
  </si>
  <si>
    <t>Σ (км)</t>
  </si>
  <si>
    <t>местонахождение</t>
  </si>
  <si>
    <t>направление движения</t>
  </si>
  <si>
    <t>направление по указателю</t>
  </si>
  <si>
    <t>№ ТРАССЫ</t>
  </si>
  <si>
    <t>Примечание</t>
  </si>
  <si>
    <t>↑</t>
  </si>
  <si>
    <t>Вяртсиля</t>
  </si>
  <si>
    <t>→</t>
  </si>
  <si>
    <t>VARTSILA (4)</t>
  </si>
  <si>
    <t xml:space="preserve"> VARTSILA</t>
  </si>
  <si>
    <t xml:space="preserve"> SAARIO</t>
  </si>
  <si>
    <t>SAARIO</t>
  </si>
  <si>
    <t>←</t>
  </si>
  <si>
    <t>TOHMAJARVI (10)</t>
  </si>
  <si>
    <t>TENKA</t>
  </si>
  <si>
    <t>KIIHTELYSVAARA (30)</t>
  </si>
  <si>
    <t>KIIHTELYSVAARA</t>
  </si>
  <si>
    <t>HEINAVAARA</t>
  </si>
  <si>
    <t>HARJULA</t>
  </si>
  <si>
    <t xml:space="preserve"> JOENSUU</t>
  </si>
  <si>
    <t xml:space="preserve"> JOENSUU (19)</t>
  </si>
  <si>
    <t>ОСТОРОЖНО! Выезжаем на главную дорогу</t>
  </si>
  <si>
    <t>KULHO (2)</t>
  </si>
  <si>
    <t>KULHO</t>
  </si>
  <si>
    <t>Liperi</t>
  </si>
  <si>
    <t>Heinavsi</t>
  </si>
  <si>
    <t>Vihtari</t>
  </si>
  <si>
    <t>Leppavirta</t>
  </si>
  <si>
    <t>Sorsakoski</t>
  </si>
  <si>
    <t>5 (533)</t>
  </si>
  <si>
    <t>Tihusniemi</t>
  </si>
  <si>
    <t>Jappila (9)</t>
  </si>
  <si>
    <t>Jappila</t>
  </si>
  <si>
    <t>Pieksamaki (4)</t>
  </si>
  <si>
    <t>23 (72)</t>
  </si>
  <si>
    <t>Pieksamaki</t>
  </si>
  <si>
    <t>Kangasniemi (43)</t>
  </si>
  <si>
    <t>Переезжаем ЖД</t>
  </si>
  <si>
    <t>Jyvaskyla (79)</t>
  </si>
  <si>
    <t>Kangasniemi</t>
  </si>
  <si>
    <t>карта</t>
  </si>
  <si>
    <t>ОСТОРОЖНО! Выезд на  главную дорогу</t>
  </si>
  <si>
    <t>Kutemajarvi</t>
  </si>
  <si>
    <t>Sysma (54)</t>
  </si>
  <si>
    <t>Sysma</t>
  </si>
  <si>
    <t>Lahti (79)</t>
  </si>
  <si>
    <t>Vierumaki</t>
  </si>
  <si>
    <t>Jaala</t>
  </si>
  <si>
    <t>Jaala (7)</t>
  </si>
  <si>
    <t>Kouvola</t>
  </si>
  <si>
    <t>Selanpaa</t>
  </si>
  <si>
    <t>Tuohikotti (21)</t>
  </si>
  <si>
    <t>ЖД переезд</t>
  </si>
  <si>
    <t>Savitaipale</t>
  </si>
  <si>
    <t>Savitaipale (41)</t>
  </si>
  <si>
    <t>Savitaipale (40)</t>
  </si>
  <si>
    <t>Taipalsaari (25)</t>
  </si>
  <si>
    <t>Lappeenranta</t>
  </si>
  <si>
    <t>37 км Кафе Путник  после заправки Лукойла</t>
  </si>
  <si>
    <t>Пуйккола</t>
  </si>
  <si>
    <t xml:space="preserve">жд.ст.Вяртисиля Граница </t>
  </si>
  <si>
    <t>KARSIKKO</t>
  </si>
  <si>
    <t>Справа кирха</t>
  </si>
  <si>
    <t>JOENSUU, над магистралью</t>
  </si>
  <si>
    <t>KESCUSTA(Центр)</t>
  </si>
  <si>
    <t xml:space="preserve">Слева памятный паровоз </t>
  </si>
  <si>
    <t>После моста продолжать движение по пешеходной улице</t>
  </si>
  <si>
    <t>JOENSUU, после жд моста</t>
  </si>
  <si>
    <t>JOENSUU, перед мостом через реку</t>
  </si>
  <si>
    <t>Marjala</t>
  </si>
  <si>
    <t>JOENSUU, Noljakka</t>
  </si>
  <si>
    <t>Honkanlampi</t>
  </si>
  <si>
    <t>Будьте внимательны, за 500 метров до нужного, поворот на Mattisenlahti</t>
  </si>
  <si>
    <t>Heinavsi(22)</t>
  </si>
  <si>
    <t>Sorsakoski(8)</t>
  </si>
  <si>
    <t>Naarajarvi</t>
  </si>
  <si>
    <t>Toivakka</t>
  </si>
  <si>
    <t>Viisarimaki</t>
  </si>
  <si>
    <t>ОСТОРОЖНО! Пересекаем магистраль</t>
  </si>
  <si>
    <t>поворот  на Luhanka</t>
  </si>
  <si>
    <t>Кафешка Grili с 12-22, слева</t>
  </si>
  <si>
    <t>LaivaLaiture(6)</t>
  </si>
  <si>
    <t>NationalPark</t>
  </si>
  <si>
    <t>Asikkala</t>
  </si>
  <si>
    <t>Kouvola(28)</t>
  </si>
  <si>
    <t>Selanpaa(12)</t>
  </si>
  <si>
    <t>Selanpaa(8)</t>
  </si>
  <si>
    <t>Через 500 метров начала грунтового участка протяженностью 3,5 км</t>
  </si>
  <si>
    <t>Tuohikotti (20)</t>
  </si>
  <si>
    <t>Музей скульптур</t>
  </si>
  <si>
    <t>Tuohikotti(15)</t>
  </si>
  <si>
    <t>Tuohikotti</t>
  </si>
  <si>
    <t>Lappeenranta(38)</t>
  </si>
  <si>
    <t>ОСТОРОЖНО! пересекаем шоссе</t>
  </si>
  <si>
    <t>ABC.Бензоколонка и кофе</t>
  </si>
  <si>
    <t>Taipalsaari (26)</t>
  </si>
  <si>
    <t>Taipalsaari.  Кирха</t>
  </si>
  <si>
    <t>Олонец</t>
  </si>
  <si>
    <t>Видлица</t>
  </si>
  <si>
    <t>Ляскеля</t>
  </si>
  <si>
    <t>Поворот на Вяртсиля</t>
  </si>
  <si>
    <t>справа водопадик</t>
  </si>
  <si>
    <t xml:space="preserve">Мурманск, М18 </t>
  </si>
  <si>
    <t>через мост</t>
  </si>
  <si>
    <t>A130</t>
  </si>
  <si>
    <t xml:space="preserve">  на Сортавалу</t>
  </si>
  <si>
    <t>М18</t>
  </si>
  <si>
    <t xml:space="preserve"> </t>
  </si>
  <si>
    <t xml:space="preserve"> к Финской границе</t>
  </si>
  <si>
    <t>КП слева, смотреть на объявления на стенде</t>
  </si>
  <si>
    <t>старт</t>
  </si>
  <si>
    <t>судья</t>
  </si>
  <si>
    <t>чек</t>
  </si>
  <si>
    <t>после КП</t>
  </si>
  <si>
    <t>п/л</t>
  </si>
  <si>
    <t>ОСТОРОЖНО! Выезжаем на главную дорогу. Справо кафе работает с 6 до 0 часов</t>
  </si>
  <si>
    <t>Кафе работает с 6 до 0 часов</t>
  </si>
  <si>
    <t>кафе</t>
  </si>
  <si>
    <t>Петрозаводск</t>
  </si>
  <si>
    <t>Пряжа</t>
  </si>
  <si>
    <t>Крашнозеро</t>
  </si>
  <si>
    <t>Мандеры</t>
  </si>
  <si>
    <t>P21</t>
  </si>
  <si>
    <t>кафе на заправке</t>
  </si>
  <si>
    <t>P21 A130</t>
  </si>
  <si>
    <t xml:space="preserve">поворачиваем на грунт </t>
  </si>
  <si>
    <t>возвращаемся на шоссе</t>
  </si>
  <si>
    <t>шоссе</t>
  </si>
  <si>
    <t>перед границей - кафе</t>
  </si>
  <si>
    <t xml:space="preserve">JOENSUU, </t>
  </si>
  <si>
    <t>Koulukatu</t>
  </si>
  <si>
    <t>Papinkatu</t>
  </si>
  <si>
    <t>Linnunlahti</t>
  </si>
  <si>
    <t>JOENSUU</t>
  </si>
  <si>
    <t>Кемпинг Linnunlahti</t>
  </si>
  <si>
    <t>кемп</t>
  </si>
  <si>
    <t>Viitalahti(6)</t>
  </si>
  <si>
    <t>Varkaus(48)</t>
  </si>
  <si>
    <t>Jounsuu(77)</t>
  </si>
  <si>
    <t>Uusi Valamo(4)</t>
  </si>
  <si>
    <t>Valamontie</t>
  </si>
  <si>
    <t>Uusi Valamo</t>
  </si>
  <si>
    <t>обратно</t>
  </si>
  <si>
    <t>Varistaipale(8)</t>
  </si>
  <si>
    <t>Kansalantie</t>
  </si>
  <si>
    <t>Varistaipale</t>
  </si>
  <si>
    <t>Karvio(4)</t>
  </si>
  <si>
    <t>Karvio</t>
  </si>
  <si>
    <t>Varkaus(52)</t>
  </si>
  <si>
    <t>кафе в ABC</t>
  </si>
  <si>
    <t>кемп.</t>
  </si>
  <si>
    <t xml:space="preserve">ОСТОРОЖНО! Пересекаем магистраль За шоссе слева кемпинг </t>
  </si>
  <si>
    <t>Kiviniemi Camping</t>
  </si>
  <si>
    <t>Jyvaskyla (34)</t>
  </si>
  <si>
    <t>Toivakka (33)</t>
  </si>
  <si>
    <t>Toivakka (35)</t>
  </si>
  <si>
    <t>Rutalahti(10)</t>
  </si>
  <si>
    <t>Tammiharju(21)</t>
  </si>
  <si>
    <t>через 1,5 км налево на Tammiharju(19)</t>
  </si>
  <si>
    <t>Selanpohya</t>
  </si>
  <si>
    <t>КП метров чез 400 после конца поселка</t>
  </si>
  <si>
    <t>Кп около отвилки</t>
  </si>
  <si>
    <t>Luhanka (16)</t>
  </si>
  <si>
    <t>Sysma(46)</t>
  </si>
  <si>
    <t>Terveysasema</t>
  </si>
  <si>
    <t>Yliopistakatu</t>
  </si>
  <si>
    <t>через 2 км слева ABC</t>
  </si>
  <si>
    <t>чек. судья</t>
  </si>
  <si>
    <t>Указатель на парк Рускеала</t>
  </si>
  <si>
    <t>Парк Рускеала</t>
  </si>
  <si>
    <t>Samonlahti</t>
  </si>
  <si>
    <t>Кемпинг Huhtiniemen</t>
  </si>
  <si>
    <t>Справа</t>
  </si>
  <si>
    <t>кемпинг</t>
  </si>
  <si>
    <t>Групповой выез на Мурманку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</si>
</sst>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* \К\П\ ;\-* #,##0_р_у_б_._-;_-* &quot;-&quot;_р_у_б_._-;_-@_-"/>
    <numFmt numFmtId="169" formatCode="_-* #,##0_р_у_б_._-;\-* #,##0_р_у_б_._-;_-* &quot;-&quot;_р_у_б_._-;_-@_-"/>
    <numFmt numFmtId="170" formatCode="[$-419]d\ mmm;@"/>
    <numFmt numFmtId="171" formatCode="d\ mmm"/>
  </numFmts>
  <fonts count="29">
    <font>
      <sz val="10"/>
      <name val="Arial Cyr"/>
      <family val="0"/>
    </font>
    <font>
      <sz val="26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4"/>
      <name val="Arial Cyr"/>
      <family val="2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 readingOrder="1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distributed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distributed"/>
    </xf>
    <xf numFmtId="0" fontId="0" fillId="0" borderId="10" xfId="0" applyFont="1" applyBorder="1" applyAlignment="1">
      <alignment horizontal="center" vertical="distributed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168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169" fontId="4" fillId="0" borderId="10" xfId="0" applyNumberFormat="1" applyFont="1" applyBorder="1" applyAlignment="1">
      <alignment horizontal="left" vertical="center"/>
    </xf>
    <xf numFmtId="168" fontId="4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7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 vertical="center"/>
    </xf>
    <xf numFmtId="0" fontId="26" fillId="0" borderId="11" xfId="0" applyFont="1" applyBorder="1" applyAlignment="1">
      <alignment vertical="center" wrapText="1"/>
    </xf>
    <xf numFmtId="0" fontId="26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20" fontId="7" fillId="0" borderId="10" xfId="0" applyNumberFormat="1" applyFont="1" applyBorder="1" applyAlignment="1">
      <alignment horizontal="right"/>
    </xf>
    <xf numFmtId="170" fontId="7" fillId="0" borderId="10" xfId="0" applyNumberFormat="1" applyFont="1" applyBorder="1" applyAlignment="1">
      <alignment horizontal="right"/>
    </xf>
    <xf numFmtId="20" fontId="4" fillId="0" borderId="10" xfId="0" applyNumberFormat="1" applyFont="1" applyBorder="1" applyAlignment="1">
      <alignment horizontal="right"/>
    </xf>
    <xf numFmtId="170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center" wrapText="1"/>
    </xf>
    <xf numFmtId="20" fontId="0" fillId="0" borderId="10" xfId="0" applyNumberFormat="1" applyFont="1" applyBorder="1" applyAlignment="1">
      <alignment horizontal="right"/>
    </xf>
    <xf numFmtId="170" fontId="0" fillId="0" borderId="10" xfId="0" applyNumberFormat="1" applyFont="1" applyBorder="1" applyAlignment="1">
      <alignment horizontal="right"/>
    </xf>
    <xf numFmtId="0" fontId="26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distributed"/>
    </xf>
    <xf numFmtId="168" fontId="4" fillId="0" borderId="0" xfId="0" applyNumberFormat="1" applyFont="1" applyBorder="1" applyAlignment="1">
      <alignment horizontal="left" vertical="center"/>
    </xf>
    <xf numFmtId="169" fontId="4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center" vertical="distributed"/>
    </xf>
    <xf numFmtId="0" fontId="4" fillId="0" borderId="10" xfId="0" applyFont="1" applyBorder="1" applyAlignment="1">
      <alignment horizontal="center" vertical="distributed"/>
    </xf>
    <xf numFmtId="0" fontId="0" fillId="0" borderId="10" xfId="0" applyFont="1" applyBorder="1" applyAlignment="1">
      <alignment horizontal="center" vertical="distributed"/>
    </xf>
    <xf numFmtId="0" fontId="26" fillId="0" borderId="10" xfId="0" applyFont="1" applyBorder="1" applyAlignment="1">
      <alignment vertical="distributed"/>
    </xf>
    <xf numFmtId="0" fontId="4" fillId="0" borderId="0" xfId="0" applyFont="1" applyBorder="1" applyAlignment="1">
      <alignment horizontal="center" vertical="distributed"/>
    </xf>
    <xf numFmtId="0" fontId="26" fillId="0" borderId="10" xfId="0" applyFont="1" applyBorder="1" applyAlignment="1">
      <alignment vertical="distributed"/>
    </xf>
    <xf numFmtId="0" fontId="26" fillId="0" borderId="0" xfId="0" applyFont="1" applyBorder="1" applyAlignment="1">
      <alignment horizontal="right" vertical="distributed"/>
    </xf>
    <xf numFmtId="0" fontId="0" fillId="0" borderId="0" xfId="0" applyFont="1" applyAlignment="1">
      <alignment horizontal="right" vertical="distributed"/>
    </xf>
    <xf numFmtId="0" fontId="4" fillId="0" borderId="0" xfId="0" applyFont="1" applyAlignment="1">
      <alignment horizontal="center" vertical="distributed" wrapText="1"/>
    </xf>
    <xf numFmtId="0" fontId="25" fillId="0" borderId="10" xfId="0" applyFont="1" applyBorder="1" applyAlignment="1">
      <alignment horizontal="center" vertical="distributed" wrapText="1"/>
    </xf>
    <xf numFmtId="0" fontId="26" fillId="0" borderId="10" xfId="0" applyFont="1" applyBorder="1" applyAlignment="1">
      <alignment horizontal="center" vertical="distributed" wrapText="1"/>
    </xf>
    <xf numFmtId="0" fontId="26" fillId="0" borderId="10" xfId="0" applyFont="1" applyBorder="1" applyAlignment="1">
      <alignment horizontal="center" vertical="distributed"/>
    </xf>
    <xf numFmtId="0" fontId="26" fillId="0" borderId="0" xfId="0" applyFont="1" applyBorder="1" applyAlignment="1">
      <alignment horizontal="center" vertical="distributed"/>
    </xf>
    <xf numFmtId="0" fontId="0" fillId="0" borderId="0" xfId="0" applyAlignment="1">
      <alignment horizontal="center" vertical="distributed" wrapText="1"/>
    </xf>
    <xf numFmtId="0" fontId="0" fillId="0" borderId="0" xfId="0" applyFont="1" applyAlignment="1">
      <alignment horizontal="center" vertical="distributed" wrapText="1"/>
    </xf>
    <xf numFmtId="0" fontId="0" fillId="0" borderId="0" xfId="0" applyAlignment="1">
      <alignment horizontal="right" vertical="distributed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22</xdr:row>
      <xdr:rowOff>19050</xdr:rowOff>
    </xdr:from>
    <xdr:to>
      <xdr:col>6</xdr:col>
      <xdr:colOff>381000</xdr:colOff>
      <xdr:row>22</xdr:row>
      <xdr:rowOff>276225</xdr:rowOff>
    </xdr:to>
    <xdr:pic>
      <xdr:nvPicPr>
        <xdr:cNvPr id="1" name="Picture 2" descr="Зна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8496300"/>
          <a:ext cx="333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25</xdr:row>
      <xdr:rowOff>19050</xdr:rowOff>
    </xdr:from>
    <xdr:to>
      <xdr:col>6</xdr:col>
      <xdr:colOff>342900</xdr:colOff>
      <xdr:row>25</xdr:row>
      <xdr:rowOff>276225</xdr:rowOff>
    </xdr:to>
    <xdr:pic>
      <xdr:nvPicPr>
        <xdr:cNvPr id="2" name="Picture 3" descr="Зна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9439275"/>
          <a:ext cx="333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46</xdr:row>
      <xdr:rowOff>19050</xdr:rowOff>
    </xdr:from>
    <xdr:to>
      <xdr:col>6</xdr:col>
      <xdr:colOff>342900</xdr:colOff>
      <xdr:row>46</xdr:row>
      <xdr:rowOff>276225</xdr:rowOff>
    </xdr:to>
    <xdr:pic>
      <xdr:nvPicPr>
        <xdr:cNvPr id="3" name="Picture 5" descr="Зна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17135475"/>
          <a:ext cx="333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49</xdr:row>
      <xdr:rowOff>19050</xdr:rowOff>
    </xdr:from>
    <xdr:to>
      <xdr:col>6</xdr:col>
      <xdr:colOff>342900</xdr:colOff>
      <xdr:row>49</xdr:row>
      <xdr:rowOff>276225</xdr:rowOff>
    </xdr:to>
    <xdr:pic>
      <xdr:nvPicPr>
        <xdr:cNvPr id="4" name="Picture 6" descr="Зна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18078450"/>
          <a:ext cx="333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53</xdr:row>
      <xdr:rowOff>19050</xdr:rowOff>
    </xdr:from>
    <xdr:to>
      <xdr:col>6</xdr:col>
      <xdr:colOff>342900</xdr:colOff>
      <xdr:row>53</xdr:row>
      <xdr:rowOff>276225</xdr:rowOff>
    </xdr:to>
    <xdr:pic>
      <xdr:nvPicPr>
        <xdr:cNvPr id="5" name="Picture 7" descr="Зна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19335750"/>
          <a:ext cx="333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228600</xdr:colOff>
      <xdr:row>18</xdr:row>
      <xdr:rowOff>219075</xdr:rowOff>
    </xdr:from>
    <xdr:to>
      <xdr:col>15</xdr:col>
      <xdr:colOff>2552700</xdr:colOff>
      <xdr:row>21</xdr:row>
      <xdr:rowOff>76200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10925" y="7439025"/>
          <a:ext cx="2324100" cy="800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9525</xdr:colOff>
      <xdr:row>64</xdr:row>
      <xdr:rowOff>19050</xdr:rowOff>
    </xdr:from>
    <xdr:to>
      <xdr:col>6</xdr:col>
      <xdr:colOff>342900</xdr:colOff>
      <xdr:row>64</xdr:row>
      <xdr:rowOff>276225</xdr:rowOff>
    </xdr:to>
    <xdr:pic>
      <xdr:nvPicPr>
        <xdr:cNvPr id="7" name="Picture 10" descr="Зна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23012400"/>
          <a:ext cx="333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89</xdr:row>
      <xdr:rowOff>19050</xdr:rowOff>
    </xdr:from>
    <xdr:to>
      <xdr:col>6</xdr:col>
      <xdr:colOff>342900</xdr:colOff>
      <xdr:row>89</xdr:row>
      <xdr:rowOff>276225</xdr:rowOff>
    </xdr:to>
    <xdr:pic>
      <xdr:nvPicPr>
        <xdr:cNvPr id="8" name="Picture 11" descr="Зна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31222950"/>
          <a:ext cx="333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27</xdr:row>
      <xdr:rowOff>38100</xdr:rowOff>
    </xdr:from>
    <xdr:to>
      <xdr:col>6</xdr:col>
      <xdr:colOff>342900</xdr:colOff>
      <xdr:row>27</xdr:row>
      <xdr:rowOff>314325</xdr:rowOff>
    </xdr:to>
    <xdr:pic>
      <xdr:nvPicPr>
        <xdr:cNvPr id="9" name="Picture 12" descr="Знак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76550" y="10086975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63</xdr:row>
      <xdr:rowOff>19050</xdr:rowOff>
    </xdr:from>
    <xdr:to>
      <xdr:col>6</xdr:col>
      <xdr:colOff>342900</xdr:colOff>
      <xdr:row>63</xdr:row>
      <xdr:rowOff>276225</xdr:rowOff>
    </xdr:to>
    <xdr:pic>
      <xdr:nvPicPr>
        <xdr:cNvPr id="10" name="Picture 13" descr="Зна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22698075"/>
          <a:ext cx="333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68</xdr:row>
      <xdr:rowOff>19050</xdr:rowOff>
    </xdr:from>
    <xdr:to>
      <xdr:col>6</xdr:col>
      <xdr:colOff>342900</xdr:colOff>
      <xdr:row>68</xdr:row>
      <xdr:rowOff>276225</xdr:rowOff>
    </xdr:to>
    <xdr:pic>
      <xdr:nvPicPr>
        <xdr:cNvPr id="11" name="Picture 14" descr="Зна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24269700"/>
          <a:ext cx="333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75</xdr:row>
      <xdr:rowOff>19050</xdr:rowOff>
    </xdr:from>
    <xdr:to>
      <xdr:col>6</xdr:col>
      <xdr:colOff>552450</xdr:colOff>
      <xdr:row>75</xdr:row>
      <xdr:rowOff>304800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67025" y="26469975"/>
          <a:ext cx="5334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28575</xdr:colOff>
      <xdr:row>81</xdr:row>
      <xdr:rowOff>38100</xdr:rowOff>
    </xdr:from>
    <xdr:to>
      <xdr:col>6</xdr:col>
      <xdr:colOff>342900</xdr:colOff>
      <xdr:row>81</xdr:row>
      <xdr:rowOff>314325</xdr:rowOff>
    </xdr:to>
    <xdr:pic>
      <xdr:nvPicPr>
        <xdr:cNvPr id="13" name="Picture 16" descr="Знак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76550" y="28717875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82</xdr:row>
      <xdr:rowOff>19050</xdr:rowOff>
    </xdr:from>
    <xdr:to>
      <xdr:col>6</xdr:col>
      <xdr:colOff>342900</xdr:colOff>
      <xdr:row>82</xdr:row>
      <xdr:rowOff>276225</xdr:rowOff>
    </xdr:to>
    <xdr:pic>
      <xdr:nvPicPr>
        <xdr:cNvPr id="14" name="Picture 17" descr="Зна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29013150"/>
          <a:ext cx="333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92</xdr:row>
      <xdr:rowOff>19050</xdr:rowOff>
    </xdr:from>
    <xdr:to>
      <xdr:col>6</xdr:col>
      <xdr:colOff>342900</xdr:colOff>
      <xdr:row>92</xdr:row>
      <xdr:rowOff>276225</xdr:rowOff>
    </xdr:to>
    <xdr:pic>
      <xdr:nvPicPr>
        <xdr:cNvPr id="15" name="Picture 18" descr="Зна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32242125"/>
          <a:ext cx="333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31</xdr:row>
      <xdr:rowOff>66675</xdr:rowOff>
    </xdr:from>
    <xdr:to>
      <xdr:col>6</xdr:col>
      <xdr:colOff>352425</xdr:colOff>
      <xdr:row>31</xdr:row>
      <xdr:rowOff>323850</xdr:rowOff>
    </xdr:to>
    <xdr:pic>
      <xdr:nvPicPr>
        <xdr:cNvPr id="16" name="Picture 3" descr="Зна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1744325"/>
          <a:ext cx="333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41</xdr:row>
      <xdr:rowOff>19050</xdr:rowOff>
    </xdr:from>
    <xdr:to>
      <xdr:col>6</xdr:col>
      <xdr:colOff>342900</xdr:colOff>
      <xdr:row>41</xdr:row>
      <xdr:rowOff>276225</xdr:rowOff>
    </xdr:to>
    <xdr:pic>
      <xdr:nvPicPr>
        <xdr:cNvPr id="17" name="Picture 5" descr="Зна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15563850"/>
          <a:ext cx="333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45</xdr:row>
      <xdr:rowOff>19050</xdr:rowOff>
    </xdr:from>
    <xdr:to>
      <xdr:col>6</xdr:col>
      <xdr:colOff>342900</xdr:colOff>
      <xdr:row>45</xdr:row>
      <xdr:rowOff>276225</xdr:rowOff>
    </xdr:to>
    <xdr:pic>
      <xdr:nvPicPr>
        <xdr:cNvPr id="18" name="Picture 5" descr="Зна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16821150"/>
          <a:ext cx="333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36</xdr:row>
      <xdr:rowOff>38100</xdr:rowOff>
    </xdr:from>
    <xdr:to>
      <xdr:col>6</xdr:col>
      <xdr:colOff>342900</xdr:colOff>
      <xdr:row>36</xdr:row>
      <xdr:rowOff>314325</xdr:rowOff>
    </xdr:to>
    <xdr:pic>
      <xdr:nvPicPr>
        <xdr:cNvPr id="19" name="Picture 12" descr="Знак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76550" y="13906500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97</xdr:row>
      <xdr:rowOff>57150</xdr:rowOff>
    </xdr:from>
    <xdr:to>
      <xdr:col>6</xdr:col>
      <xdr:colOff>352425</xdr:colOff>
      <xdr:row>97</xdr:row>
      <xdr:rowOff>314325</xdr:rowOff>
    </xdr:to>
    <xdr:pic>
      <xdr:nvPicPr>
        <xdr:cNvPr id="20" name="Picture 18" descr="Зна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3851850"/>
          <a:ext cx="333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zoomScalePageLayoutView="0" workbookViewId="0" topLeftCell="A1">
      <selection activeCell="P3" sqref="P3"/>
    </sheetView>
  </sheetViews>
  <sheetFormatPr defaultColWidth="9.00390625" defaultRowHeight="24.75" customHeight="1"/>
  <cols>
    <col min="1" max="1" width="2.75390625" style="25" customWidth="1"/>
    <col min="2" max="2" width="4.75390625" style="26" customWidth="1"/>
    <col min="3" max="3" width="7.75390625" style="26" customWidth="1"/>
    <col min="4" max="4" width="6.75390625" style="45" customWidth="1"/>
    <col min="5" max="5" width="7.625" style="1" bestFit="1" customWidth="1"/>
    <col min="6" max="6" width="7.75390625" style="30" customWidth="1"/>
    <col min="7" max="7" width="22.00390625" style="10" customWidth="1"/>
    <col min="8" max="8" width="7.375" style="33" customWidth="1"/>
    <col min="9" max="9" width="7.625" style="33" customWidth="1"/>
    <col min="10" max="10" width="5.75390625" style="33" customWidth="1"/>
    <col min="11" max="11" width="7.25390625" style="33" customWidth="1"/>
    <col min="12" max="12" width="13.625" style="1" customWidth="1"/>
    <col min="13" max="13" width="20.25390625" style="1" customWidth="1"/>
    <col min="14" max="14" width="12.25390625" style="1" customWidth="1"/>
    <col min="15" max="15" width="10.625" style="1" customWidth="1"/>
    <col min="16" max="16" width="40.25390625" style="1" customWidth="1"/>
    <col min="17" max="17" width="65.75390625" style="12" bestFit="1" customWidth="1"/>
    <col min="18" max="16384" width="9.125" style="1" customWidth="1"/>
  </cols>
  <sheetData>
    <row r="1" spans="5:17" ht="42.75" customHeight="1">
      <c r="E1" s="7" t="s">
        <v>1</v>
      </c>
      <c r="F1" s="31" t="s">
        <v>115</v>
      </c>
      <c r="G1" s="53" t="s">
        <v>2</v>
      </c>
      <c r="H1" s="32"/>
      <c r="I1" s="32"/>
      <c r="J1" s="32"/>
      <c r="K1" s="32"/>
      <c r="L1" s="7" t="s">
        <v>3</v>
      </c>
      <c r="M1" s="7" t="s">
        <v>4</v>
      </c>
      <c r="N1" s="7" t="s">
        <v>0</v>
      </c>
      <c r="O1" s="7" t="s">
        <v>5</v>
      </c>
      <c r="P1" s="7" t="s">
        <v>6</v>
      </c>
      <c r="Q1" s="11"/>
    </row>
    <row r="2" spans="1:17" ht="33">
      <c r="A2" s="27"/>
      <c r="B2" s="20"/>
      <c r="C2" s="21" t="s">
        <v>112</v>
      </c>
      <c r="D2" s="46" t="s">
        <v>113</v>
      </c>
      <c r="E2" s="7">
        <v>0</v>
      </c>
      <c r="F2" s="24">
        <v>0</v>
      </c>
      <c r="G2" s="54" t="s">
        <v>120</v>
      </c>
      <c r="H2" s="34">
        <v>40726.333333333336</v>
      </c>
      <c r="I2" s="37">
        <v>40726.333333333336</v>
      </c>
      <c r="J2" s="36">
        <v>40726.333333333336</v>
      </c>
      <c r="K2" s="37">
        <v>40726.333333333336</v>
      </c>
      <c r="L2" s="3" t="s">
        <v>7</v>
      </c>
      <c r="M2" s="17" t="s">
        <v>104</v>
      </c>
      <c r="N2" s="14">
        <v>0</v>
      </c>
      <c r="O2" s="7"/>
      <c r="P2" s="7" t="s">
        <v>176</v>
      </c>
      <c r="Q2" s="11"/>
    </row>
    <row r="3" spans="2:17" ht="33">
      <c r="B3" s="20"/>
      <c r="C3" s="22">
        <f>B3*SUM(B$2:B3)</f>
        <v>0</v>
      </c>
      <c r="D3" s="47"/>
      <c r="E3" s="2">
        <f aca="true" t="shared" si="0" ref="E3:E40">E2+N2</f>
        <v>0</v>
      </c>
      <c r="F3" s="14">
        <f aca="true" t="shared" si="1" ref="F3:F47">IF(ISBLANK(B2),N2+F2,N2)</f>
        <v>0</v>
      </c>
      <c r="G3" s="55"/>
      <c r="H3" s="34">
        <f>(MIN($E3,200)/34+MIN(MAX($E3-200,0),200)/32+MIN(MAX($E3-400,0),200)/30+MIN(MAX($E3-600,0),400)/28)/24+H$2</f>
        <v>40726.333333333336</v>
      </c>
      <c r="I3" s="35">
        <f>(MIN($E3,200)/34+MIN(MAX($E3-200,0),200)/32+MIN(MAX($E3-400,0),200)/30+MIN(MAX($E3-600,0),400)/28)/24+I$2</f>
        <v>40726.333333333336</v>
      </c>
      <c r="J3" s="34">
        <f>(1+MIN($E3,60)/20+MIN(MAX($E3-60,0),540)/15+MIN(MAX($E3-600,0),400)/11.428)/24+J$2</f>
        <v>40726.375</v>
      </c>
      <c r="K3" s="35">
        <f>(1+MIN($E3,60)/20+MIN(MAX($E3-60,0),540)/15+MIN(MAX($E3-600,0),400)/11.428)/24+K$2</f>
        <v>40726.375</v>
      </c>
      <c r="L3" s="3" t="s">
        <v>7</v>
      </c>
      <c r="M3" s="17"/>
      <c r="N3" s="14">
        <v>52</v>
      </c>
      <c r="O3" s="19" t="s">
        <v>108</v>
      </c>
      <c r="P3" s="7"/>
      <c r="Q3" s="11"/>
    </row>
    <row r="4" spans="2:17" ht="33">
      <c r="B4" s="20"/>
      <c r="C4" s="22">
        <f>B4*SUM(B$2:B4)</f>
        <v>0</v>
      </c>
      <c r="D4" s="47"/>
      <c r="E4" s="2">
        <f t="shared" si="0"/>
        <v>52</v>
      </c>
      <c r="F4" s="14">
        <f t="shared" si="1"/>
        <v>52</v>
      </c>
      <c r="G4" s="55" t="s">
        <v>121</v>
      </c>
      <c r="H4" s="34">
        <f aca="true" t="shared" si="2" ref="H4:I78">(MIN($E4,200)/34+MIN(MAX($E4-200,0),200)/32+MIN(MAX($E4-400,0),200)/30+MIN(MAX($E4-600,0),400)/28)/24+H$2</f>
        <v>40726.39705882353</v>
      </c>
      <c r="I4" s="35">
        <f t="shared" si="2"/>
        <v>40726.39705882353</v>
      </c>
      <c r="J4" s="34">
        <f aca="true" t="shared" si="3" ref="J4:K78">(1+MIN($E4,60)/20+MIN(MAX($E4-60,0),540)/15+MIN(MAX($E4-600,0),400)/11.428)/24+J$2</f>
        <v>40726.48333333334</v>
      </c>
      <c r="K4" s="35">
        <f t="shared" si="3"/>
        <v>40726.48333333334</v>
      </c>
      <c r="L4" s="3" t="s">
        <v>14</v>
      </c>
      <c r="M4" s="17" t="s">
        <v>99</v>
      </c>
      <c r="N4" s="14">
        <v>26</v>
      </c>
      <c r="O4" s="19" t="s">
        <v>124</v>
      </c>
      <c r="P4" s="7"/>
      <c r="Q4" s="11"/>
    </row>
    <row r="5" spans="1:17" ht="33" customHeight="1">
      <c r="A5" s="28"/>
      <c r="B5" s="20"/>
      <c r="C5" s="22"/>
      <c r="D5" s="47"/>
      <c r="E5" s="2">
        <f t="shared" si="0"/>
        <v>78</v>
      </c>
      <c r="F5" s="14">
        <f t="shared" si="1"/>
        <v>78</v>
      </c>
      <c r="G5" s="55" t="s">
        <v>122</v>
      </c>
      <c r="H5" s="34">
        <f t="shared" si="2"/>
        <v>40726.42892156863</v>
      </c>
      <c r="I5" s="35">
        <f t="shared" si="2"/>
        <v>40726.42892156863</v>
      </c>
      <c r="J5" s="34">
        <f t="shared" si="3"/>
        <v>40726.55</v>
      </c>
      <c r="K5" s="35">
        <f t="shared" si="3"/>
        <v>40726.55</v>
      </c>
      <c r="L5" s="3" t="s">
        <v>14</v>
      </c>
      <c r="M5" s="17" t="s">
        <v>107</v>
      </c>
      <c r="N5" s="14">
        <v>15</v>
      </c>
      <c r="O5" s="19" t="s">
        <v>124</v>
      </c>
      <c r="P5" s="7" t="s">
        <v>105</v>
      </c>
      <c r="Q5" s="11"/>
    </row>
    <row r="6" spans="1:17" ht="33">
      <c r="A6" s="28"/>
      <c r="B6" s="20">
        <v>1</v>
      </c>
      <c r="C6" s="22">
        <f>B6*SUM(B$2:B6)</f>
        <v>1</v>
      </c>
      <c r="D6" s="46" t="s">
        <v>113</v>
      </c>
      <c r="E6" s="2">
        <f t="shared" si="0"/>
        <v>93</v>
      </c>
      <c r="F6" s="14">
        <f t="shared" si="1"/>
        <v>93</v>
      </c>
      <c r="G6" s="55" t="s">
        <v>100</v>
      </c>
      <c r="H6" s="34">
        <f t="shared" si="2"/>
        <v>40726.44730392157</v>
      </c>
      <c r="I6" s="35">
        <f t="shared" si="2"/>
        <v>40726.44730392157</v>
      </c>
      <c r="J6" s="34">
        <f t="shared" si="3"/>
        <v>40726.59166666667</v>
      </c>
      <c r="K6" s="35">
        <f t="shared" si="3"/>
        <v>40726.59166666667</v>
      </c>
      <c r="L6" s="3" t="s">
        <v>7</v>
      </c>
      <c r="M6" s="17" t="s">
        <v>109</v>
      </c>
      <c r="N6" s="14">
        <v>39</v>
      </c>
      <c r="O6" s="19" t="s">
        <v>124</v>
      </c>
      <c r="P6" s="7"/>
      <c r="Q6" s="11"/>
    </row>
    <row r="7" spans="5:17" ht="33">
      <c r="E7" s="38">
        <f t="shared" si="0"/>
        <v>132</v>
      </c>
      <c r="F7" s="14">
        <f t="shared" si="1"/>
        <v>39</v>
      </c>
      <c r="G7" s="55" t="s">
        <v>123</v>
      </c>
      <c r="H7" s="36">
        <f t="shared" si="2"/>
        <v>40726.49509803922</v>
      </c>
      <c r="I7" s="37">
        <f t="shared" si="2"/>
        <v>40726.49509803922</v>
      </c>
      <c r="J7" s="36">
        <f t="shared" si="3"/>
        <v>40726.700000000004</v>
      </c>
      <c r="K7" s="37">
        <f t="shared" si="3"/>
        <v>40726.700000000004</v>
      </c>
      <c r="L7" s="3" t="s">
        <v>7</v>
      </c>
      <c r="M7" s="17" t="s">
        <v>109</v>
      </c>
      <c r="N7" s="14">
        <v>9</v>
      </c>
      <c r="O7" s="19" t="s">
        <v>124</v>
      </c>
      <c r="P7" s="19"/>
      <c r="Q7" s="11"/>
    </row>
    <row r="8" spans="2:17" ht="33">
      <c r="B8" s="20">
        <v>1</v>
      </c>
      <c r="C8" s="22">
        <f>B8*SUM(B$2:B8)</f>
        <v>2</v>
      </c>
      <c r="D8" s="46" t="s">
        <v>119</v>
      </c>
      <c r="E8" s="38">
        <f t="shared" si="0"/>
        <v>141</v>
      </c>
      <c r="F8" s="14">
        <f t="shared" si="1"/>
        <v>48</v>
      </c>
      <c r="G8" s="55" t="s">
        <v>119</v>
      </c>
      <c r="H8" s="36">
        <f t="shared" si="2"/>
        <v>40726.506127450986</v>
      </c>
      <c r="I8" s="37">
        <f t="shared" si="2"/>
        <v>40726.506127450986</v>
      </c>
      <c r="J8" s="36">
        <f t="shared" si="3"/>
        <v>40726.725000000006</v>
      </c>
      <c r="K8" s="37">
        <f t="shared" si="3"/>
        <v>40726.725000000006</v>
      </c>
      <c r="L8" s="3" t="s">
        <v>7</v>
      </c>
      <c r="M8" s="17"/>
      <c r="N8" s="14">
        <v>44</v>
      </c>
      <c r="O8" s="19" t="s">
        <v>124</v>
      </c>
      <c r="P8" s="19"/>
      <c r="Q8" s="11"/>
    </row>
    <row r="9" spans="2:17" ht="33">
      <c r="B9" s="20">
        <v>1</v>
      </c>
      <c r="C9" s="22">
        <f>B9*SUM(B$2:B9)</f>
        <v>3</v>
      </c>
      <c r="D9" s="46" t="s">
        <v>169</v>
      </c>
      <c r="E9" s="38">
        <f t="shared" si="0"/>
        <v>185</v>
      </c>
      <c r="F9" s="14">
        <f t="shared" si="1"/>
        <v>44</v>
      </c>
      <c r="G9" s="55" t="s">
        <v>125</v>
      </c>
      <c r="H9" s="36">
        <f t="shared" si="2"/>
        <v>40726.56004901961</v>
      </c>
      <c r="I9" s="37">
        <f t="shared" si="2"/>
        <v>40726.56004901961</v>
      </c>
      <c r="J9" s="36">
        <f t="shared" si="3"/>
        <v>40726.847222222226</v>
      </c>
      <c r="K9" s="37">
        <f t="shared" si="3"/>
        <v>40726.847222222226</v>
      </c>
      <c r="L9" s="3" t="s">
        <v>7</v>
      </c>
      <c r="M9" s="17"/>
      <c r="N9" s="14">
        <v>32</v>
      </c>
      <c r="O9" s="19" t="s">
        <v>124</v>
      </c>
      <c r="P9" s="19"/>
      <c r="Q9" s="11"/>
    </row>
    <row r="10" spans="2:17" ht="33">
      <c r="B10" s="20"/>
      <c r="C10" s="22">
        <f>B10*SUM(B$2:B10)</f>
        <v>0</v>
      </c>
      <c r="D10" s="47"/>
      <c r="E10" s="2">
        <f t="shared" si="0"/>
        <v>217</v>
      </c>
      <c r="F10" s="14">
        <f t="shared" si="1"/>
        <v>32</v>
      </c>
      <c r="G10" s="55" t="s">
        <v>101</v>
      </c>
      <c r="H10" s="34">
        <f t="shared" si="2"/>
        <v>40726.60056678922</v>
      </c>
      <c r="I10" s="35">
        <f t="shared" si="2"/>
        <v>40726.60056678922</v>
      </c>
      <c r="J10" s="34">
        <f t="shared" si="3"/>
        <v>40726.936111111114</v>
      </c>
      <c r="K10" s="35">
        <f t="shared" si="3"/>
        <v>40726.936111111114</v>
      </c>
      <c r="L10" s="3" t="s">
        <v>7</v>
      </c>
      <c r="M10" s="17"/>
      <c r="N10" s="14">
        <v>22</v>
      </c>
      <c r="O10" s="19" t="s">
        <v>126</v>
      </c>
      <c r="P10" s="7"/>
      <c r="Q10" s="11"/>
    </row>
    <row r="11" spans="2:17" ht="25.5" customHeight="1">
      <c r="B11" s="20"/>
      <c r="C11" s="22">
        <f>B11*SUM(B$2:B11)</f>
        <v>0</v>
      </c>
      <c r="D11" s="47"/>
      <c r="E11" s="2">
        <f t="shared" si="0"/>
        <v>239</v>
      </c>
      <c r="F11" s="14">
        <f t="shared" si="1"/>
        <v>54</v>
      </c>
      <c r="G11" s="56" t="s">
        <v>102</v>
      </c>
      <c r="H11" s="34">
        <f t="shared" si="2"/>
        <v>40726.62921262255</v>
      </c>
      <c r="I11" s="35">
        <f t="shared" si="2"/>
        <v>40726.62921262255</v>
      </c>
      <c r="J11" s="34">
        <f t="shared" si="3"/>
        <v>40726.99722222223</v>
      </c>
      <c r="K11" s="35">
        <f t="shared" si="3"/>
        <v>40726.99722222223</v>
      </c>
      <c r="L11" s="3" t="s">
        <v>9</v>
      </c>
      <c r="N11" s="15">
        <v>18</v>
      </c>
      <c r="O11" s="19" t="s">
        <v>106</v>
      </c>
      <c r="P11" s="17" t="s">
        <v>110</v>
      </c>
      <c r="Q11" s="11"/>
    </row>
    <row r="12" spans="2:17" ht="32.25" customHeight="1">
      <c r="B12" s="20"/>
      <c r="C12" s="22"/>
      <c r="D12" s="48"/>
      <c r="E12" s="2">
        <f t="shared" si="0"/>
        <v>257</v>
      </c>
      <c r="F12" s="14">
        <f t="shared" si="1"/>
        <v>72</v>
      </c>
      <c r="G12" s="56" t="s">
        <v>103</v>
      </c>
      <c r="H12" s="34">
        <f t="shared" si="2"/>
        <v>40726.65265012255</v>
      </c>
      <c r="I12" s="35">
        <f t="shared" si="2"/>
        <v>40726.65265012255</v>
      </c>
      <c r="J12" s="34">
        <f t="shared" si="3"/>
        <v>40727.04722222222</v>
      </c>
      <c r="K12" s="35">
        <f t="shared" si="3"/>
        <v>40727.04722222222</v>
      </c>
      <c r="L12" s="3" t="s">
        <v>7</v>
      </c>
      <c r="M12" s="18"/>
      <c r="N12" s="16">
        <v>3.3</v>
      </c>
      <c r="O12" s="19" t="s">
        <v>106</v>
      </c>
      <c r="P12" s="7"/>
      <c r="Q12" s="11"/>
    </row>
    <row r="13" spans="2:17" ht="32.25" customHeight="1">
      <c r="B13" s="1"/>
      <c r="C13" s="1"/>
      <c r="D13" s="10"/>
      <c r="E13" s="2">
        <f t="shared" si="0"/>
        <v>260.3</v>
      </c>
      <c r="F13" s="14">
        <f t="shared" si="1"/>
        <v>75.3</v>
      </c>
      <c r="G13" s="57" t="s">
        <v>170</v>
      </c>
      <c r="H13" s="34">
        <f t="shared" si="2"/>
        <v>40726.65694699755</v>
      </c>
      <c r="I13" s="35">
        <f t="shared" si="2"/>
        <v>40726.65694699755</v>
      </c>
      <c r="J13" s="34">
        <f t="shared" si="3"/>
        <v>40727.056388888894</v>
      </c>
      <c r="K13" s="35">
        <f t="shared" si="3"/>
        <v>40727.056388888894</v>
      </c>
      <c r="L13" s="3"/>
      <c r="M13" s="41"/>
      <c r="N13" s="42">
        <v>1</v>
      </c>
      <c r="O13" s="19"/>
      <c r="P13" s="19" t="s">
        <v>127</v>
      </c>
      <c r="Q13" s="11"/>
    </row>
    <row r="14" spans="2:17" ht="32.25" customHeight="1">
      <c r="B14" s="20">
        <v>1</v>
      </c>
      <c r="C14" s="22">
        <f>B14*SUM(B$2:B14)</f>
        <v>4</v>
      </c>
      <c r="D14" s="46" t="s">
        <v>113</v>
      </c>
      <c r="E14" s="2">
        <f t="shared" si="0"/>
        <v>261.3</v>
      </c>
      <c r="F14" s="14">
        <f t="shared" si="1"/>
        <v>76.3</v>
      </c>
      <c r="G14" s="57" t="s">
        <v>171</v>
      </c>
      <c r="H14" s="34">
        <f t="shared" si="2"/>
        <v>40726.65824908089</v>
      </c>
      <c r="I14" s="35">
        <f t="shared" si="2"/>
        <v>40726.65824908089</v>
      </c>
      <c r="J14" s="34">
        <f t="shared" si="3"/>
        <v>40727.059166666666</v>
      </c>
      <c r="K14" s="35">
        <f t="shared" si="3"/>
        <v>40727.059166666666</v>
      </c>
      <c r="L14" s="3"/>
      <c r="M14" s="41"/>
      <c r="N14" s="42">
        <v>1</v>
      </c>
      <c r="O14" s="19" t="s">
        <v>106</v>
      </c>
      <c r="P14" s="19" t="s">
        <v>128</v>
      </c>
      <c r="Q14" s="11"/>
    </row>
    <row r="15" spans="2:17" ht="32.25" customHeight="1">
      <c r="B15" s="43"/>
      <c r="C15" s="44"/>
      <c r="D15" s="49"/>
      <c r="E15" s="2">
        <f t="shared" si="0"/>
        <v>262.3</v>
      </c>
      <c r="F15" s="14">
        <f t="shared" si="1"/>
        <v>1</v>
      </c>
      <c r="G15" s="57" t="s">
        <v>129</v>
      </c>
      <c r="H15" s="34">
        <f t="shared" si="2"/>
        <v>40726.659551164215</v>
      </c>
      <c r="I15" s="35">
        <f t="shared" si="2"/>
        <v>40726.659551164215</v>
      </c>
      <c r="J15" s="34">
        <f t="shared" si="3"/>
        <v>40727.061944444446</v>
      </c>
      <c r="K15" s="35">
        <f t="shared" si="3"/>
        <v>40727.061944444446</v>
      </c>
      <c r="L15" s="3"/>
      <c r="M15" s="41"/>
      <c r="N15" s="2">
        <v>15.7</v>
      </c>
      <c r="O15" s="19" t="s">
        <v>106</v>
      </c>
      <c r="P15" s="19"/>
      <c r="Q15" s="11"/>
    </row>
    <row r="16" spans="5:16" ht="24.75" customHeight="1">
      <c r="E16" s="2">
        <f t="shared" si="0"/>
        <v>278</v>
      </c>
      <c r="F16" s="14">
        <f t="shared" si="1"/>
        <v>16.7</v>
      </c>
      <c r="G16" s="10" t="s">
        <v>61</v>
      </c>
      <c r="H16" s="34">
        <f t="shared" si="2"/>
        <v>40726.67999387255</v>
      </c>
      <c r="I16" s="35">
        <f t="shared" si="2"/>
        <v>40726.67999387255</v>
      </c>
      <c r="J16" s="34">
        <f t="shared" si="3"/>
        <v>40727.10555555556</v>
      </c>
      <c r="K16" s="35">
        <f t="shared" si="3"/>
        <v>40727.10555555556</v>
      </c>
      <c r="L16" s="3" t="s">
        <v>7</v>
      </c>
      <c r="M16" s="2" t="s">
        <v>8</v>
      </c>
      <c r="N16" s="2">
        <v>17</v>
      </c>
      <c r="O16" s="19" t="s">
        <v>106</v>
      </c>
      <c r="P16" s="2" t="s">
        <v>60</v>
      </c>
    </row>
    <row r="17" spans="2:16" ht="24.75" customHeight="1">
      <c r="B17" s="20"/>
      <c r="C17" s="22">
        <f>B17*SUM(B$2:B17)</f>
        <v>0</v>
      </c>
      <c r="D17" s="47"/>
      <c r="E17" s="2">
        <f t="shared" si="0"/>
        <v>295</v>
      </c>
      <c r="F17" s="14">
        <f t="shared" si="1"/>
        <v>33.7</v>
      </c>
      <c r="G17" s="10" t="s">
        <v>62</v>
      </c>
      <c r="H17" s="34">
        <f t="shared" si="2"/>
        <v>40726.70212928922</v>
      </c>
      <c r="I17" s="35">
        <f t="shared" si="2"/>
        <v>40726.70212928922</v>
      </c>
      <c r="J17" s="34">
        <f t="shared" si="3"/>
        <v>40727.15277777778</v>
      </c>
      <c r="K17" s="35">
        <f t="shared" si="3"/>
        <v>40727.15277777778</v>
      </c>
      <c r="L17" s="3" t="s">
        <v>7</v>
      </c>
      <c r="M17" s="2"/>
      <c r="N17" s="2">
        <v>2</v>
      </c>
      <c r="O17" s="1">
        <v>70</v>
      </c>
      <c r="P17" s="2" t="s">
        <v>130</v>
      </c>
    </row>
    <row r="18" spans="1:16" ht="24.75" customHeight="1">
      <c r="A18" s="29"/>
      <c r="B18" s="20"/>
      <c r="C18" s="22">
        <f>B18*SUM(B$2:B18)</f>
        <v>0</v>
      </c>
      <c r="D18" s="46"/>
      <c r="E18" s="2">
        <f t="shared" si="0"/>
        <v>297</v>
      </c>
      <c r="F18" s="14">
        <f t="shared" si="1"/>
        <v>35.7</v>
      </c>
      <c r="G18" s="58"/>
      <c r="H18" s="34">
        <f t="shared" si="2"/>
        <v>40726.70473345589</v>
      </c>
      <c r="I18" s="35">
        <f t="shared" si="2"/>
        <v>40726.70473345589</v>
      </c>
      <c r="J18" s="34">
        <f t="shared" si="3"/>
        <v>40727.15833333333</v>
      </c>
      <c r="K18" s="35">
        <f t="shared" si="3"/>
        <v>40727.15833333333</v>
      </c>
      <c r="L18" s="3" t="s">
        <v>9</v>
      </c>
      <c r="M18" s="2" t="s">
        <v>10</v>
      </c>
      <c r="N18" s="2">
        <v>5.419</v>
      </c>
      <c r="O18" s="2">
        <v>500</v>
      </c>
      <c r="P18" s="2"/>
    </row>
    <row r="19" spans="2:16" ht="24.75" customHeight="1">
      <c r="B19" s="20"/>
      <c r="C19" s="22">
        <f>B19*SUM(B$2:B19)</f>
        <v>0</v>
      </c>
      <c r="D19" s="46"/>
      <c r="E19" s="2">
        <f t="shared" si="0"/>
        <v>302.419</v>
      </c>
      <c r="F19" s="14">
        <f t="shared" si="1"/>
        <v>41.119</v>
      </c>
      <c r="G19" s="58" t="s">
        <v>11</v>
      </c>
      <c r="H19" s="34">
        <f t="shared" si="2"/>
        <v>40726.71178944547</v>
      </c>
      <c r="I19" s="35">
        <f t="shared" si="2"/>
        <v>40726.71178944547</v>
      </c>
      <c r="J19" s="34">
        <f t="shared" si="3"/>
        <v>40727.17338611111</v>
      </c>
      <c r="K19" s="35">
        <f t="shared" si="3"/>
        <v>40727.17338611111</v>
      </c>
      <c r="L19" s="3" t="s">
        <v>7</v>
      </c>
      <c r="M19" s="2" t="s">
        <v>12</v>
      </c>
      <c r="N19" s="2">
        <v>7.659</v>
      </c>
      <c r="O19" s="2">
        <v>5005</v>
      </c>
      <c r="P19" s="2"/>
    </row>
    <row r="20" spans="2:16" ht="24.75" customHeight="1">
      <c r="B20" s="20"/>
      <c r="C20" s="22">
        <f>B20*SUM(B$2:B20)</f>
        <v>0</v>
      </c>
      <c r="D20" s="47"/>
      <c r="E20" s="2">
        <f t="shared" si="0"/>
        <v>310.078</v>
      </c>
      <c r="F20" s="14">
        <f t="shared" si="1"/>
        <v>48.778</v>
      </c>
      <c r="G20" s="58" t="s">
        <v>13</v>
      </c>
      <c r="H20" s="34">
        <f t="shared" si="2"/>
        <v>40726.72176210172</v>
      </c>
      <c r="I20" s="35">
        <f t="shared" si="2"/>
        <v>40726.72176210172</v>
      </c>
      <c r="J20" s="34">
        <f t="shared" si="3"/>
        <v>40727.19466111111</v>
      </c>
      <c r="K20" s="35">
        <f t="shared" si="3"/>
        <v>40727.19466111111</v>
      </c>
      <c r="L20" s="3" t="s">
        <v>14</v>
      </c>
      <c r="M20" s="2" t="s">
        <v>15</v>
      </c>
      <c r="N20" s="2">
        <v>6.392</v>
      </c>
      <c r="O20" s="2">
        <v>4941</v>
      </c>
      <c r="P20" s="4"/>
    </row>
    <row r="21" spans="2:16" ht="24.75" customHeight="1">
      <c r="B21" s="20"/>
      <c r="C21" s="22">
        <f>B21*SUM(B$2:B21)</f>
        <v>0</v>
      </c>
      <c r="D21" s="47"/>
      <c r="E21" s="2">
        <f t="shared" si="0"/>
        <v>316.46999999999997</v>
      </c>
      <c r="F21" s="14">
        <f t="shared" si="1"/>
        <v>55.17</v>
      </c>
      <c r="G21" s="58" t="s">
        <v>16</v>
      </c>
      <c r="H21" s="34">
        <f t="shared" si="2"/>
        <v>40726.73008501838</v>
      </c>
      <c r="I21" s="35">
        <f t="shared" si="2"/>
        <v>40726.73008501838</v>
      </c>
      <c r="J21" s="34">
        <f t="shared" si="3"/>
        <v>40727.21241666667</v>
      </c>
      <c r="K21" s="35">
        <f t="shared" si="3"/>
        <v>40727.21241666667</v>
      </c>
      <c r="L21" s="3" t="s">
        <v>9</v>
      </c>
      <c r="M21" s="2" t="s">
        <v>17</v>
      </c>
      <c r="N21" s="2">
        <v>30.452</v>
      </c>
      <c r="O21" s="2">
        <v>494</v>
      </c>
      <c r="P21" s="2"/>
    </row>
    <row r="22" spans="2:16" ht="24.75" customHeight="1">
      <c r="B22" s="20"/>
      <c r="C22" s="22">
        <f>B22*SUM(B$2:B22)</f>
        <v>0</v>
      </c>
      <c r="D22" s="47"/>
      <c r="E22" s="2">
        <f t="shared" si="0"/>
        <v>346.92199999999997</v>
      </c>
      <c r="F22" s="14">
        <f t="shared" si="1"/>
        <v>85.622</v>
      </c>
      <c r="G22" s="58" t="s">
        <v>18</v>
      </c>
      <c r="H22" s="34">
        <f t="shared" si="2"/>
        <v>40726.76973606005</v>
      </c>
      <c r="I22" s="35">
        <f t="shared" si="2"/>
        <v>40726.76973606005</v>
      </c>
      <c r="J22" s="34">
        <f t="shared" si="3"/>
        <v>40727.297005555556</v>
      </c>
      <c r="K22" s="35">
        <f t="shared" si="3"/>
        <v>40727.297005555556</v>
      </c>
      <c r="L22" s="6" t="s">
        <v>42</v>
      </c>
      <c r="M22" s="2"/>
      <c r="N22" s="2">
        <v>9.29</v>
      </c>
      <c r="O22" s="2">
        <v>494</v>
      </c>
      <c r="P22" s="2" t="s">
        <v>64</v>
      </c>
    </row>
    <row r="23" spans="2:16" ht="24.75" customHeight="1">
      <c r="B23" s="20"/>
      <c r="C23" s="22">
        <f>B23*SUM(B$2:B23)</f>
        <v>0</v>
      </c>
      <c r="D23" s="46"/>
      <c r="E23" s="2">
        <f t="shared" si="0"/>
        <v>356.212</v>
      </c>
      <c r="F23" s="14">
        <f t="shared" si="1"/>
        <v>94.912</v>
      </c>
      <c r="G23" s="58"/>
      <c r="H23" s="34">
        <f t="shared" si="2"/>
        <v>40726.78183241422</v>
      </c>
      <c r="I23" s="35">
        <f t="shared" si="2"/>
        <v>40726.78183241422</v>
      </c>
      <c r="J23" s="34">
        <f t="shared" si="3"/>
        <v>40727.32281111112</v>
      </c>
      <c r="K23" s="35">
        <f t="shared" si="3"/>
        <v>40727.32281111112</v>
      </c>
      <c r="L23" s="3" t="s">
        <v>14</v>
      </c>
      <c r="M23" s="2" t="s">
        <v>21</v>
      </c>
      <c r="N23" s="2">
        <v>0.1</v>
      </c>
      <c r="O23" s="2">
        <v>74</v>
      </c>
      <c r="P23" s="5" t="s">
        <v>43</v>
      </c>
    </row>
    <row r="24" spans="2:15" ht="24.75" customHeight="1">
      <c r="B24" s="20"/>
      <c r="C24" s="22">
        <f>B24*SUM(B$2:B24)</f>
        <v>0</v>
      </c>
      <c r="D24" s="46"/>
      <c r="E24" s="2">
        <f t="shared" si="0"/>
        <v>356.312</v>
      </c>
      <c r="F24" s="14">
        <f t="shared" si="1"/>
        <v>95.012</v>
      </c>
      <c r="H24" s="34">
        <f t="shared" si="2"/>
        <v>40726.781962622554</v>
      </c>
      <c r="I24" s="35">
        <f t="shared" si="2"/>
        <v>40726.781962622554</v>
      </c>
      <c r="J24" s="34">
        <f t="shared" si="3"/>
        <v>40727.323088888894</v>
      </c>
      <c r="K24" s="35">
        <f t="shared" si="3"/>
        <v>40727.323088888894</v>
      </c>
      <c r="L24" s="3" t="s">
        <v>9</v>
      </c>
      <c r="M24" s="2" t="s">
        <v>19</v>
      </c>
      <c r="N24" s="2">
        <v>5.853</v>
      </c>
      <c r="O24" s="2">
        <v>494</v>
      </c>
    </row>
    <row r="25" spans="2:16" ht="24.75" customHeight="1">
      <c r="B25" s="20"/>
      <c r="C25" s="22">
        <f>B25*SUM(B$2:B25)</f>
        <v>0</v>
      </c>
      <c r="D25" s="46"/>
      <c r="E25" s="2">
        <f t="shared" si="0"/>
        <v>362.165</v>
      </c>
      <c r="F25" s="14">
        <f t="shared" si="1"/>
        <v>100.865</v>
      </c>
      <c r="H25" s="34">
        <f t="shared" si="2"/>
        <v>40726.7895837163</v>
      </c>
      <c r="I25" s="35">
        <f t="shared" si="2"/>
        <v>40726.7895837163</v>
      </c>
      <c r="J25" s="34">
        <f t="shared" si="3"/>
        <v>40727.33934722222</v>
      </c>
      <c r="K25" s="35">
        <f t="shared" si="3"/>
        <v>40727.33934722222</v>
      </c>
      <c r="L25" s="3" t="s">
        <v>14</v>
      </c>
      <c r="M25" s="2" t="s">
        <v>21</v>
      </c>
      <c r="N25" s="2">
        <v>0.284</v>
      </c>
      <c r="O25" s="2">
        <v>5100</v>
      </c>
      <c r="P25" s="2"/>
    </row>
    <row r="26" spans="2:16" ht="24.75" customHeight="1">
      <c r="B26" s="20"/>
      <c r="C26" s="22">
        <f>B26*SUM(B$2:B26)</f>
        <v>0</v>
      </c>
      <c r="D26" s="50"/>
      <c r="E26" s="2">
        <f t="shared" si="0"/>
        <v>362.449</v>
      </c>
      <c r="F26" s="14">
        <f t="shared" si="1"/>
        <v>101.149</v>
      </c>
      <c r="G26" s="58" t="s">
        <v>20</v>
      </c>
      <c r="H26" s="34">
        <f t="shared" si="2"/>
        <v>40726.78995350797</v>
      </c>
      <c r="I26" s="35">
        <f t="shared" si="2"/>
        <v>40726.78995350797</v>
      </c>
      <c r="J26" s="34">
        <f t="shared" si="3"/>
        <v>40727.34013611111</v>
      </c>
      <c r="K26" s="35">
        <f t="shared" si="3"/>
        <v>40727.34013611111</v>
      </c>
      <c r="L26" s="3" t="s">
        <v>9</v>
      </c>
      <c r="M26" s="2" t="s">
        <v>22</v>
      </c>
      <c r="N26" s="2">
        <v>9.773</v>
      </c>
      <c r="O26" s="2">
        <v>74</v>
      </c>
      <c r="P26" s="2" t="s">
        <v>23</v>
      </c>
    </row>
    <row r="27" spans="2:16" ht="24.75" customHeight="1">
      <c r="B27" s="20"/>
      <c r="C27" s="22"/>
      <c r="D27" s="46"/>
      <c r="E27" s="2">
        <f t="shared" si="0"/>
        <v>372.22200000000004</v>
      </c>
      <c r="F27" s="14">
        <f t="shared" si="1"/>
        <v>110.922</v>
      </c>
      <c r="H27" s="34">
        <f t="shared" si="2"/>
        <v>40726.802678768385</v>
      </c>
      <c r="I27" s="35">
        <f t="shared" si="2"/>
        <v>40726.802678768385</v>
      </c>
      <c r="J27" s="34">
        <f t="shared" si="3"/>
        <v>40727.36728333333</v>
      </c>
      <c r="K27" s="35">
        <f t="shared" si="3"/>
        <v>40727.36728333333</v>
      </c>
      <c r="L27" s="3" t="s">
        <v>9</v>
      </c>
      <c r="M27" s="2" t="s">
        <v>24</v>
      </c>
      <c r="N27" s="2">
        <v>1.733</v>
      </c>
      <c r="O27" s="2"/>
      <c r="P27" s="2"/>
    </row>
    <row r="28" spans="2:16" ht="24.75" customHeight="1">
      <c r="B28" s="20"/>
      <c r="C28" s="22">
        <f>B28*SUM(B$2:B28)</f>
        <v>0</v>
      </c>
      <c r="D28" s="46"/>
      <c r="E28" s="2">
        <f t="shared" si="0"/>
        <v>373.95500000000004</v>
      </c>
      <c r="F28" s="14">
        <f t="shared" si="1"/>
        <v>112.655</v>
      </c>
      <c r="G28" s="58" t="s">
        <v>25</v>
      </c>
      <c r="H28" s="34">
        <f t="shared" si="2"/>
        <v>40726.8049352788</v>
      </c>
      <c r="I28" s="35">
        <f t="shared" si="2"/>
        <v>40726.8049352788</v>
      </c>
      <c r="J28" s="34">
        <f t="shared" si="3"/>
        <v>40727.37209722222</v>
      </c>
      <c r="K28" s="35">
        <f t="shared" si="3"/>
        <v>40727.37209722222</v>
      </c>
      <c r="L28" s="3" t="s">
        <v>14</v>
      </c>
      <c r="M28" s="2" t="s">
        <v>63</v>
      </c>
      <c r="N28" s="2">
        <v>7.234</v>
      </c>
      <c r="O28" s="2"/>
      <c r="P28" s="2"/>
    </row>
    <row r="29" spans="2:16" ht="34.5" customHeight="1">
      <c r="B29" s="20"/>
      <c r="C29" s="22">
        <f>B29*SUM(B$2:B29)</f>
        <v>0</v>
      </c>
      <c r="D29" s="47"/>
      <c r="E29" s="2">
        <f t="shared" si="0"/>
        <v>381.189</v>
      </c>
      <c r="F29" s="14">
        <f t="shared" si="1"/>
        <v>119.889</v>
      </c>
      <c r="G29" s="58" t="s">
        <v>65</v>
      </c>
      <c r="H29" s="34">
        <f t="shared" si="2"/>
        <v>40726.814354549635</v>
      </c>
      <c r="I29" s="35">
        <f t="shared" si="2"/>
        <v>40726.814354549635</v>
      </c>
      <c r="J29" s="34">
        <f t="shared" si="3"/>
        <v>40727.392191666666</v>
      </c>
      <c r="K29" s="35">
        <f t="shared" si="3"/>
        <v>40727.392191666666</v>
      </c>
      <c r="L29" s="3" t="s">
        <v>7</v>
      </c>
      <c r="M29" s="2" t="s">
        <v>66</v>
      </c>
      <c r="N29" s="2">
        <v>0.9</v>
      </c>
      <c r="O29" s="2"/>
      <c r="P29" s="2"/>
    </row>
    <row r="30" spans="5:16" ht="34.5" customHeight="1">
      <c r="E30" s="5">
        <f t="shared" si="0"/>
        <v>382.089</v>
      </c>
      <c r="F30" s="13">
        <f t="shared" si="1"/>
        <v>120.789</v>
      </c>
      <c r="G30" s="59" t="s">
        <v>69</v>
      </c>
      <c r="H30" s="39">
        <f t="shared" si="2"/>
        <v>40726.81552642464</v>
      </c>
      <c r="I30" s="40">
        <f t="shared" si="2"/>
        <v>40726.81552642464</v>
      </c>
      <c r="J30" s="39">
        <f t="shared" si="3"/>
        <v>40727.39469166667</v>
      </c>
      <c r="K30" s="40">
        <f t="shared" si="3"/>
        <v>40727.39469166667</v>
      </c>
      <c r="L30" s="3" t="s">
        <v>14</v>
      </c>
      <c r="M30" s="2" t="s">
        <v>66</v>
      </c>
      <c r="N30" s="2">
        <v>0.2</v>
      </c>
      <c r="O30" s="2"/>
      <c r="P30" s="9" t="s">
        <v>67</v>
      </c>
    </row>
    <row r="31" spans="2:16" ht="34.5" customHeight="1">
      <c r="B31" s="20"/>
      <c r="C31" s="22">
        <f>B31*SUM(B$2:B31)</f>
        <v>0</v>
      </c>
      <c r="D31" s="16"/>
      <c r="E31" s="2">
        <f t="shared" si="0"/>
        <v>382.289</v>
      </c>
      <c r="F31" s="14">
        <f>IF(ISBLANK(B30),N30+F30,N30)</f>
        <v>120.989</v>
      </c>
      <c r="G31" s="58" t="s">
        <v>70</v>
      </c>
      <c r="H31" s="34">
        <f t="shared" si="2"/>
        <v>40726.8157868413</v>
      </c>
      <c r="I31" s="35">
        <f t="shared" si="2"/>
        <v>40726.8157868413</v>
      </c>
      <c r="J31" s="34">
        <f t="shared" si="3"/>
        <v>40727.39524722222</v>
      </c>
      <c r="K31" s="35">
        <f t="shared" si="3"/>
        <v>40727.39524722222</v>
      </c>
      <c r="L31" s="3" t="s">
        <v>9</v>
      </c>
      <c r="M31" s="2" t="s">
        <v>66</v>
      </c>
      <c r="N31" s="2">
        <v>1</v>
      </c>
      <c r="O31" s="2"/>
      <c r="P31" s="9" t="s">
        <v>68</v>
      </c>
    </row>
    <row r="32" spans="2:16" ht="34.5" customHeight="1">
      <c r="B32" s="20"/>
      <c r="C32" s="22"/>
      <c r="D32" s="46"/>
      <c r="E32" s="2">
        <f t="shared" si="0"/>
        <v>383.289</v>
      </c>
      <c r="F32" s="14">
        <f t="shared" si="1"/>
        <v>121.989</v>
      </c>
      <c r="G32" s="58" t="s">
        <v>131</v>
      </c>
      <c r="H32" s="34">
        <f t="shared" si="2"/>
        <v>40726.81708892463</v>
      </c>
      <c r="I32" s="35">
        <f t="shared" si="2"/>
        <v>40726.81708892463</v>
      </c>
      <c r="J32" s="34">
        <f t="shared" si="3"/>
        <v>40727.398025</v>
      </c>
      <c r="K32" s="35">
        <f t="shared" si="3"/>
        <v>40727.398025</v>
      </c>
      <c r="L32" s="3" t="s">
        <v>14</v>
      </c>
      <c r="M32" s="2" t="s">
        <v>59</v>
      </c>
      <c r="N32" s="2">
        <v>0.8</v>
      </c>
      <c r="O32" s="2" t="s">
        <v>132</v>
      </c>
      <c r="P32" s="2"/>
    </row>
    <row r="33" spans="1:16" ht="34.5" customHeight="1">
      <c r="A33" s="29"/>
      <c r="B33" s="20"/>
      <c r="C33" s="22">
        <f>B33*SUM(B$2:B33)</f>
        <v>0</v>
      </c>
      <c r="D33" s="46"/>
      <c r="E33" s="2">
        <f t="shared" si="0"/>
        <v>384.089</v>
      </c>
      <c r="F33" s="14">
        <f t="shared" si="1"/>
        <v>122.789</v>
      </c>
      <c r="G33" s="58" t="s">
        <v>135</v>
      </c>
      <c r="H33" s="34">
        <f t="shared" si="2"/>
        <v>40726.8181305913</v>
      </c>
      <c r="I33" s="35">
        <f t="shared" si="2"/>
        <v>40726.8181305913</v>
      </c>
      <c r="J33" s="34">
        <f t="shared" si="3"/>
        <v>40727.40024722223</v>
      </c>
      <c r="K33" s="35">
        <f t="shared" si="3"/>
        <v>40727.40024722223</v>
      </c>
      <c r="L33" s="3" t="s">
        <v>9</v>
      </c>
      <c r="M33" s="2" t="s">
        <v>134</v>
      </c>
      <c r="N33" s="2">
        <v>0.65</v>
      </c>
      <c r="O33" s="1" t="s">
        <v>133</v>
      </c>
      <c r="P33" s="2"/>
    </row>
    <row r="34" spans="2:16" ht="34.5" customHeight="1">
      <c r="B34" s="20">
        <v>1</v>
      </c>
      <c r="C34" s="22">
        <f>B34*SUM(B$2:B34)</f>
        <v>5</v>
      </c>
      <c r="D34" s="46" t="s">
        <v>137</v>
      </c>
      <c r="E34" s="2">
        <f t="shared" si="0"/>
        <v>384.739</v>
      </c>
      <c r="F34" s="14">
        <f t="shared" si="1"/>
        <v>123.43900000000001</v>
      </c>
      <c r="G34" s="58" t="s">
        <v>136</v>
      </c>
      <c r="H34" s="34">
        <f t="shared" si="2"/>
        <v>40726.81897694547</v>
      </c>
      <c r="I34" s="35">
        <f t="shared" si="2"/>
        <v>40726.81897694547</v>
      </c>
      <c r="J34" s="34">
        <f t="shared" si="3"/>
        <v>40727.40205277778</v>
      </c>
      <c r="K34" s="35">
        <f t="shared" si="3"/>
        <v>40727.40205277778</v>
      </c>
      <c r="L34" s="3"/>
      <c r="M34" s="2"/>
      <c r="N34" s="2">
        <v>2.3</v>
      </c>
      <c r="P34" s="2"/>
    </row>
    <row r="35" spans="1:15" ht="34.5" customHeight="1">
      <c r="A35" s="29"/>
      <c r="B35" s="20"/>
      <c r="C35" s="22">
        <f>B35*SUM(B$2:B35)</f>
        <v>0</v>
      </c>
      <c r="D35" s="46"/>
      <c r="E35" s="2">
        <f t="shared" si="0"/>
        <v>387.039</v>
      </c>
      <c r="F35" s="14">
        <f t="shared" si="1"/>
        <v>2.3</v>
      </c>
      <c r="G35" s="58" t="s">
        <v>72</v>
      </c>
      <c r="H35" s="34">
        <f t="shared" si="2"/>
        <v>40726.82197173713</v>
      </c>
      <c r="I35" s="35">
        <f t="shared" si="2"/>
        <v>40726.82197173713</v>
      </c>
      <c r="J35" s="34">
        <f t="shared" si="3"/>
        <v>40727.40844166667</v>
      </c>
      <c r="K35" s="35">
        <f t="shared" si="3"/>
        <v>40727.40844166667</v>
      </c>
      <c r="L35" s="3" t="s">
        <v>14</v>
      </c>
      <c r="M35" s="2" t="s">
        <v>166</v>
      </c>
      <c r="N35" s="2">
        <v>2.75</v>
      </c>
      <c r="O35" s="2" t="s">
        <v>167</v>
      </c>
    </row>
    <row r="36" spans="1:16" ht="34.5" customHeight="1">
      <c r="A36" s="29"/>
      <c r="B36" s="20"/>
      <c r="C36" s="22"/>
      <c r="D36" s="46"/>
      <c r="E36" s="2">
        <f t="shared" si="0"/>
        <v>389.789</v>
      </c>
      <c r="F36" s="14">
        <f t="shared" si="1"/>
        <v>5.05</v>
      </c>
      <c r="G36" s="58" t="s">
        <v>135</v>
      </c>
      <c r="H36" s="34">
        <f t="shared" si="2"/>
        <v>40726.8255524663</v>
      </c>
      <c r="I36" s="35">
        <f t="shared" si="2"/>
        <v>40726.8255524663</v>
      </c>
      <c r="J36" s="34">
        <f t="shared" si="3"/>
        <v>40727.41608055556</v>
      </c>
      <c r="K36" s="35">
        <f t="shared" si="3"/>
        <v>40727.41608055556</v>
      </c>
      <c r="L36" s="3" t="s">
        <v>14</v>
      </c>
      <c r="M36" s="2" t="s">
        <v>71</v>
      </c>
      <c r="N36" s="2">
        <v>8.7</v>
      </c>
      <c r="O36" s="2"/>
      <c r="P36" s="2" t="s">
        <v>168</v>
      </c>
    </row>
    <row r="37" spans="2:16" ht="33" customHeight="1">
      <c r="B37" s="23"/>
      <c r="C37" s="22"/>
      <c r="D37" s="46"/>
      <c r="E37" s="2">
        <f t="shared" si="0"/>
        <v>398.489</v>
      </c>
      <c r="F37" s="14">
        <f t="shared" si="1"/>
        <v>13.75</v>
      </c>
      <c r="H37" s="34">
        <f t="shared" si="2"/>
        <v>40726.8368805913</v>
      </c>
      <c r="I37" s="35">
        <f t="shared" si="2"/>
        <v>40726.8368805913</v>
      </c>
      <c r="J37" s="34">
        <f t="shared" si="3"/>
        <v>40727.44024722223</v>
      </c>
      <c r="K37" s="35">
        <f t="shared" si="3"/>
        <v>40727.44024722223</v>
      </c>
      <c r="L37" s="3" t="s">
        <v>14</v>
      </c>
      <c r="M37" s="2" t="s">
        <v>73</v>
      </c>
      <c r="N37" s="2">
        <v>12.578</v>
      </c>
      <c r="O37" s="2">
        <v>476</v>
      </c>
      <c r="P37" s="2" t="s">
        <v>74</v>
      </c>
    </row>
    <row r="38" spans="5:16" ht="24.75" customHeight="1">
      <c r="E38" s="2">
        <f t="shared" si="0"/>
        <v>411.06699999999995</v>
      </c>
      <c r="F38" s="14">
        <f t="shared" si="1"/>
        <v>26.328</v>
      </c>
      <c r="G38" s="58" t="s">
        <v>26</v>
      </c>
      <c r="H38" s="34">
        <f t="shared" si="2"/>
        <v>40726.854218872555</v>
      </c>
      <c r="I38" s="35">
        <f t="shared" si="2"/>
        <v>40726.854218872555</v>
      </c>
      <c r="J38" s="34">
        <f t="shared" si="3"/>
        <v>40727.475186111114</v>
      </c>
      <c r="K38" s="35">
        <f t="shared" si="3"/>
        <v>40727.475186111114</v>
      </c>
      <c r="L38" s="3" t="s">
        <v>7</v>
      </c>
      <c r="M38" s="2" t="s">
        <v>27</v>
      </c>
      <c r="N38" s="2">
        <v>30.385</v>
      </c>
      <c r="O38" s="2">
        <v>476</v>
      </c>
      <c r="P38" s="2"/>
    </row>
    <row r="39" spans="5:16" ht="24.75" customHeight="1">
      <c r="E39" s="2">
        <f t="shared" si="0"/>
        <v>441.45199999999994</v>
      </c>
      <c r="F39" s="14">
        <f t="shared" si="1"/>
        <v>56.713</v>
      </c>
      <c r="G39" s="58" t="s">
        <v>28</v>
      </c>
      <c r="H39" s="34">
        <f t="shared" si="2"/>
        <v>40726.89642026144</v>
      </c>
      <c r="I39" s="35">
        <f t="shared" si="2"/>
        <v>40726.89642026144</v>
      </c>
      <c r="J39" s="34">
        <f t="shared" si="3"/>
        <v>40727.55958888889</v>
      </c>
      <c r="K39" s="35">
        <f t="shared" si="3"/>
        <v>40727.55958888889</v>
      </c>
      <c r="L39" s="3" t="s">
        <v>7</v>
      </c>
      <c r="M39" s="2" t="s">
        <v>75</v>
      </c>
      <c r="N39" s="2">
        <v>21.7</v>
      </c>
      <c r="O39" s="2">
        <v>476</v>
      </c>
      <c r="P39" s="2"/>
    </row>
    <row r="40" spans="2:16" ht="24.75" customHeight="1">
      <c r="B40" s="1"/>
      <c r="C40" s="1"/>
      <c r="D40" s="10"/>
      <c r="E40" s="2">
        <f t="shared" si="0"/>
        <v>463.15199999999993</v>
      </c>
      <c r="F40" s="14">
        <f t="shared" si="1"/>
        <v>78.413</v>
      </c>
      <c r="G40" s="59" t="s">
        <v>27</v>
      </c>
      <c r="H40" s="39">
        <f t="shared" si="2"/>
        <v>40726.92655915033</v>
      </c>
      <c r="I40" s="40">
        <f t="shared" si="2"/>
        <v>40726.92655915033</v>
      </c>
      <c r="J40" s="39">
        <f t="shared" si="3"/>
        <v>40727.61986666667</v>
      </c>
      <c r="K40" s="40">
        <f t="shared" si="3"/>
        <v>40727.61986666667</v>
      </c>
      <c r="L40" s="3" t="s">
        <v>7</v>
      </c>
      <c r="M40" s="2" t="s">
        <v>139</v>
      </c>
      <c r="N40" s="2">
        <v>4.8</v>
      </c>
      <c r="O40" s="2">
        <v>476</v>
      </c>
      <c r="P40" s="2"/>
    </row>
    <row r="41" spans="2:16" ht="24.75" customHeight="1">
      <c r="B41" s="1"/>
      <c r="C41" s="1"/>
      <c r="D41" s="10"/>
      <c r="E41" s="5">
        <f aca="true" t="shared" si="4" ref="E41:E47">E40+N40</f>
        <v>467.95199999999994</v>
      </c>
      <c r="F41" s="13">
        <f t="shared" si="1"/>
        <v>83.213</v>
      </c>
      <c r="G41" s="59"/>
      <c r="H41" s="39">
        <f aca="true" t="shared" si="5" ref="H41:I46">(MIN($E41,200)/34+MIN(MAX($E41-200,0),200)/32+MIN(MAX($E41-400,0),200)/30+MIN(MAX($E41-600,0),400)/28)/24+H$2</f>
        <v>40726.933225816996</v>
      </c>
      <c r="I41" s="40">
        <f t="shared" si="5"/>
        <v>40726.933225816996</v>
      </c>
      <c r="J41" s="39">
        <f aca="true" t="shared" si="6" ref="J41:K46">(1+MIN($E41,60)/20+MIN(MAX($E41-60,0),540)/15+MIN(MAX($E41-600,0),400)/11.428)/24+J$2</f>
        <v>40727.633200000004</v>
      </c>
      <c r="K41" s="40">
        <f t="shared" si="6"/>
        <v>40727.633200000004</v>
      </c>
      <c r="L41" s="3" t="s">
        <v>9</v>
      </c>
      <c r="M41" s="2" t="s">
        <v>138</v>
      </c>
      <c r="N41" s="2">
        <v>11.3</v>
      </c>
      <c r="O41" s="2">
        <v>4784</v>
      </c>
      <c r="P41" s="2"/>
    </row>
    <row r="42" spans="2:16" ht="24.75" customHeight="1">
      <c r="B42" s="1"/>
      <c r="C42" s="1"/>
      <c r="D42" s="10"/>
      <c r="E42" s="5">
        <f t="shared" si="4"/>
        <v>479.25199999999995</v>
      </c>
      <c r="F42" s="13">
        <f t="shared" si="1"/>
        <v>94.51299999999999</v>
      </c>
      <c r="G42" s="59"/>
      <c r="H42" s="39">
        <f t="shared" si="5"/>
        <v>40726.94892026144</v>
      </c>
      <c r="I42" s="40">
        <f t="shared" si="5"/>
        <v>40726.94892026144</v>
      </c>
      <c r="J42" s="39">
        <f t="shared" si="6"/>
        <v>40727.66458888889</v>
      </c>
      <c r="K42" s="40">
        <f t="shared" si="6"/>
        <v>40727.66458888889</v>
      </c>
      <c r="L42" s="3" t="s">
        <v>9</v>
      </c>
      <c r="M42" s="2" t="s">
        <v>140</v>
      </c>
      <c r="N42" s="2">
        <v>16.3</v>
      </c>
      <c r="O42" s="2">
        <v>23</v>
      </c>
      <c r="P42" s="2"/>
    </row>
    <row r="43" spans="2:16" ht="24.75" customHeight="1">
      <c r="B43" s="1"/>
      <c r="C43" s="1"/>
      <c r="D43" s="10"/>
      <c r="E43" s="5">
        <f t="shared" si="4"/>
        <v>495.55199999999996</v>
      </c>
      <c r="F43" s="13">
        <f t="shared" si="1"/>
        <v>110.81299999999999</v>
      </c>
      <c r="G43" s="59"/>
      <c r="H43" s="39">
        <f t="shared" si="5"/>
        <v>40726.971559150326</v>
      </c>
      <c r="I43" s="40">
        <f t="shared" si="5"/>
        <v>40726.971559150326</v>
      </c>
      <c r="J43" s="39">
        <f t="shared" si="6"/>
        <v>40727.70986666667</v>
      </c>
      <c r="K43" s="40">
        <f t="shared" si="6"/>
        <v>40727.70986666667</v>
      </c>
      <c r="L43" s="3" t="s">
        <v>14</v>
      </c>
      <c r="M43" s="2" t="s">
        <v>141</v>
      </c>
      <c r="N43" s="2">
        <v>4.1</v>
      </c>
      <c r="O43" s="2" t="s">
        <v>142</v>
      </c>
      <c r="P43" s="2"/>
    </row>
    <row r="44" spans="2:16" ht="24.75" customHeight="1">
      <c r="B44" s="20">
        <v>1</v>
      </c>
      <c r="C44" s="22">
        <f>B44*SUM(B$2:B44)</f>
        <v>6</v>
      </c>
      <c r="D44" s="46" t="s">
        <v>119</v>
      </c>
      <c r="E44" s="5">
        <f t="shared" si="4"/>
        <v>499.652</v>
      </c>
      <c r="F44" s="13">
        <f t="shared" si="1"/>
        <v>114.91299999999998</v>
      </c>
      <c r="G44" s="59" t="s">
        <v>143</v>
      </c>
      <c r="H44" s="39">
        <f t="shared" si="5"/>
        <v>40726.97725359477</v>
      </c>
      <c r="I44" s="40">
        <f t="shared" si="5"/>
        <v>40726.97725359477</v>
      </c>
      <c r="J44" s="39">
        <f t="shared" si="6"/>
        <v>40727.72125555556</v>
      </c>
      <c r="K44" s="40">
        <f t="shared" si="6"/>
        <v>40727.72125555556</v>
      </c>
      <c r="L44" s="5" t="s">
        <v>144</v>
      </c>
      <c r="N44" s="2">
        <v>1</v>
      </c>
      <c r="O44" s="2" t="s">
        <v>142</v>
      </c>
      <c r="P44" s="2"/>
    </row>
    <row r="45" spans="2:16" ht="24.75" customHeight="1">
      <c r="B45" s="43"/>
      <c r="C45" s="44"/>
      <c r="D45" s="49"/>
      <c r="E45" s="5">
        <f t="shared" si="4"/>
        <v>500.652</v>
      </c>
      <c r="F45" s="13">
        <f t="shared" si="1"/>
        <v>1</v>
      </c>
      <c r="G45" s="59"/>
      <c r="H45" s="39">
        <f t="shared" si="5"/>
        <v>40726.978642483664</v>
      </c>
      <c r="I45" s="40">
        <f t="shared" si="5"/>
        <v>40726.978642483664</v>
      </c>
      <c r="J45" s="39">
        <f t="shared" si="6"/>
        <v>40727.72403333334</v>
      </c>
      <c r="K45" s="40">
        <f t="shared" si="6"/>
        <v>40727.72403333334</v>
      </c>
      <c r="L45" s="3" t="s">
        <v>9</v>
      </c>
      <c r="M45" s="1" t="s">
        <v>145</v>
      </c>
      <c r="N45" s="2">
        <v>7.9</v>
      </c>
      <c r="O45" s="2" t="s">
        <v>146</v>
      </c>
      <c r="P45" s="2"/>
    </row>
    <row r="46" spans="2:16" ht="24.75" customHeight="1">
      <c r="B46" s="43"/>
      <c r="C46" s="44"/>
      <c r="D46" s="49"/>
      <c r="E46" s="5">
        <f t="shared" si="4"/>
        <v>508.55199999999996</v>
      </c>
      <c r="F46" s="13">
        <f t="shared" si="1"/>
        <v>8.9</v>
      </c>
      <c r="G46" s="59" t="s">
        <v>147</v>
      </c>
      <c r="H46" s="39">
        <f t="shared" si="5"/>
        <v>40726.98961470588</v>
      </c>
      <c r="I46" s="40">
        <f t="shared" si="5"/>
        <v>40726.98961470588</v>
      </c>
      <c r="J46" s="39">
        <f t="shared" si="6"/>
        <v>40727.74597777778</v>
      </c>
      <c r="K46" s="40">
        <f t="shared" si="6"/>
        <v>40727.74597777778</v>
      </c>
      <c r="L46" s="3" t="s">
        <v>14</v>
      </c>
      <c r="M46" s="1" t="s">
        <v>148</v>
      </c>
      <c r="N46" s="2">
        <v>3.8</v>
      </c>
      <c r="O46" s="2">
        <v>542</v>
      </c>
      <c r="P46" s="2"/>
    </row>
    <row r="47" spans="5:16" ht="24.75" customHeight="1">
      <c r="E47" s="5">
        <f t="shared" si="4"/>
        <v>512.352</v>
      </c>
      <c r="F47" s="13">
        <f t="shared" si="1"/>
        <v>12.7</v>
      </c>
      <c r="G47" s="10" t="s">
        <v>149</v>
      </c>
      <c r="H47" s="34">
        <f t="shared" si="2"/>
        <v>40726.994892483664</v>
      </c>
      <c r="I47" s="35">
        <f t="shared" si="2"/>
        <v>40726.994892483664</v>
      </c>
      <c r="J47" s="34">
        <f t="shared" si="3"/>
        <v>40727.75653333333</v>
      </c>
      <c r="K47" s="35">
        <f t="shared" si="3"/>
        <v>40727.75653333333</v>
      </c>
      <c r="L47" s="3" t="s">
        <v>9</v>
      </c>
      <c r="M47" s="2" t="s">
        <v>150</v>
      </c>
      <c r="N47" s="2">
        <v>22</v>
      </c>
      <c r="O47" s="2">
        <v>23</v>
      </c>
      <c r="P47" s="2"/>
    </row>
    <row r="48" spans="5:16" ht="24.75" customHeight="1">
      <c r="E48" s="2">
        <f aca="true" t="shared" si="7" ref="E48:E77">E47+N47</f>
        <v>534.352</v>
      </c>
      <c r="F48" s="14">
        <f aca="true" t="shared" si="8" ref="F48:F76">IF(ISBLANK(B47),N47+F47,N47)</f>
        <v>34.7</v>
      </c>
      <c r="H48" s="34">
        <f t="shared" si="2"/>
        <v>40727.02544803922</v>
      </c>
      <c r="I48" s="35">
        <f t="shared" si="2"/>
        <v>40727.02544803922</v>
      </c>
      <c r="J48" s="34">
        <f t="shared" si="3"/>
        <v>40727.81764444445</v>
      </c>
      <c r="K48" s="35">
        <f t="shared" si="3"/>
        <v>40727.81764444445</v>
      </c>
      <c r="L48" s="3" t="s">
        <v>9</v>
      </c>
      <c r="M48" s="2" t="s">
        <v>29</v>
      </c>
      <c r="N48" s="2">
        <v>23.264</v>
      </c>
      <c r="O48" s="2">
        <v>534</v>
      </c>
      <c r="P48" s="2"/>
    </row>
    <row r="49" spans="5:16" ht="24.75" customHeight="1">
      <c r="E49" s="2">
        <f t="shared" si="7"/>
        <v>557.616</v>
      </c>
      <c r="F49" s="14">
        <f t="shared" si="8"/>
        <v>57.964</v>
      </c>
      <c r="H49" s="34">
        <f t="shared" si="2"/>
        <v>40727.05775915033</v>
      </c>
      <c r="I49" s="35">
        <f t="shared" si="2"/>
        <v>40727.05775915033</v>
      </c>
      <c r="J49" s="34">
        <f t="shared" si="3"/>
        <v>40727.88226666667</v>
      </c>
      <c r="K49" s="35">
        <f t="shared" si="3"/>
        <v>40727.88226666667</v>
      </c>
      <c r="L49" s="3" t="s">
        <v>7</v>
      </c>
      <c r="M49" s="2" t="s">
        <v>29</v>
      </c>
      <c r="N49" s="2">
        <v>12.7</v>
      </c>
      <c r="O49" s="2">
        <v>534</v>
      </c>
      <c r="P49" s="2"/>
    </row>
    <row r="50" spans="5:16" ht="24.75" customHeight="1">
      <c r="E50" s="2">
        <f t="shared" si="7"/>
        <v>570.316</v>
      </c>
      <c r="F50" s="14">
        <f t="shared" si="8"/>
        <v>70.664</v>
      </c>
      <c r="G50" s="58" t="s">
        <v>29</v>
      </c>
      <c r="H50" s="34">
        <f t="shared" si="2"/>
        <v>40727.07539803922</v>
      </c>
      <c r="I50" s="35">
        <f t="shared" si="2"/>
        <v>40727.07539803922</v>
      </c>
      <c r="J50" s="34">
        <f t="shared" si="3"/>
        <v>40727.91754444445</v>
      </c>
      <c r="K50" s="35">
        <f t="shared" si="3"/>
        <v>40727.91754444445</v>
      </c>
      <c r="L50" s="3" t="s">
        <v>9</v>
      </c>
      <c r="M50" s="2" t="s">
        <v>76</v>
      </c>
      <c r="N50" s="2">
        <v>0.247</v>
      </c>
      <c r="O50" s="2" t="s">
        <v>31</v>
      </c>
      <c r="P50" s="2" t="s">
        <v>23</v>
      </c>
    </row>
    <row r="51" spans="5:16" ht="24.75" customHeight="1">
      <c r="E51" s="2">
        <f t="shared" si="7"/>
        <v>570.563</v>
      </c>
      <c r="F51" s="14">
        <f t="shared" si="8"/>
        <v>70.911</v>
      </c>
      <c r="H51" s="34">
        <f t="shared" si="2"/>
        <v>40727.07574109478</v>
      </c>
      <c r="I51" s="35">
        <f t="shared" si="2"/>
        <v>40727.07574109478</v>
      </c>
      <c r="J51" s="34">
        <f t="shared" si="3"/>
        <v>40727.91823055556</v>
      </c>
      <c r="K51" s="35">
        <f t="shared" si="3"/>
        <v>40727.91823055556</v>
      </c>
      <c r="L51" s="3" t="s">
        <v>14</v>
      </c>
      <c r="M51" s="2" t="s">
        <v>30</v>
      </c>
      <c r="N51" s="2">
        <v>20.038</v>
      </c>
      <c r="O51" s="2">
        <v>533</v>
      </c>
      <c r="P51" s="2"/>
    </row>
    <row r="52" spans="5:16" ht="24.75" customHeight="1">
      <c r="E52" s="2">
        <f t="shared" si="7"/>
        <v>590.601</v>
      </c>
      <c r="F52" s="14">
        <f t="shared" si="8"/>
        <v>90.949</v>
      </c>
      <c r="G52" s="10" t="s">
        <v>32</v>
      </c>
      <c r="H52" s="34">
        <f t="shared" si="2"/>
        <v>40727.10357165033</v>
      </c>
      <c r="I52" s="35">
        <f t="shared" si="2"/>
        <v>40727.10357165033</v>
      </c>
      <c r="J52" s="34">
        <f t="shared" si="3"/>
        <v>40727.97389166667</v>
      </c>
      <c r="K52" s="35">
        <f t="shared" si="3"/>
        <v>40727.97389166667</v>
      </c>
      <c r="L52" s="3" t="s">
        <v>9</v>
      </c>
      <c r="M52" s="2" t="s">
        <v>33</v>
      </c>
      <c r="N52" s="8">
        <v>8.685</v>
      </c>
      <c r="O52" s="1">
        <v>453</v>
      </c>
      <c r="P52" s="2"/>
    </row>
    <row r="53" spans="5:16" ht="24.75" customHeight="1">
      <c r="E53" s="2">
        <f t="shared" si="7"/>
        <v>599.286</v>
      </c>
      <c r="F53" s="14">
        <f t="shared" si="8"/>
        <v>99.634</v>
      </c>
      <c r="G53" s="58" t="s">
        <v>34</v>
      </c>
      <c r="H53" s="34">
        <f t="shared" si="2"/>
        <v>40727.11563415033</v>
      </c>
      <c r="I53" s="35">
        <f t="shared" si="2"/>
        <v>40727.11563415033</v>
      </c>
      <c r="J53" s="34">
        <f t="shared" si="3"/>
        <v>40727.99801666667</v>
      </c>
      <c r="K53" s="35">
        <f t="shared" si="3"/>
        <v>40727.99801666667</v>
      </c>
      <c r="L53" s="3" t="s">
        <v>7</v>
      </c>
      <c r="M53" s="2"/>
      <c r="N53" s="2">
        <v>14.089</v>
      </c>
      <c r="O53" s="1">
        <v>453</v>
      </c>
      <c r="P53" s="2"/>
    </row>
    <row r="54" spans="4:16" ht="24.75" customHeight="1">
      <c r="D54" s="51"/>
      <c r="E54" s="2">
        <f t="shared" si="7"/>
        <v>613.375</v>
      </c>
      <c r="F54" s="14">
        <f t="shared" si="8"/>
        <v>113.723</v>
      </c>
      <c r="H54" s="34">
        <f t="shared" si="2"/>
        <v>40727.13652909081</v>
      </c>
      <c r="I54" s="35">
        <f t="shared" si="2"/>
        <v>40727.13652909081</v>
      </c>
      <c r="J54" s="34">
        <f t="shared" si="3"/>
        <v>40728.048765459105</v>
      </c>
      <c r="K54" s="35">
        <f t="shared" si="3"/>
        <v>40728.048765459105</v>
      </c>
      <c r="L54" s="3" t="s">
        <v>9</v>
      </c>
      <c r="M54" s="2" t="s">
        <v>35</v>
      </c>
      <c r="N54" s="2">
        <v>1.554</v>
      </c>
      <c r="O54" s="1" t="s">
        <v>36</v>
      </c>
      <c r="P54" s="2"/>
    </row>
    <row r="55" spans="4:16" ht="24.75" customHeight="1">
      <c r="D55" s="51"/>
      <c r="E55" s="2">
        <f t="shared" si="7"/>
        <v>614.929</v>
      </c>
      <c r="F55" s="14">
        <f t="shared" si="8"/>
        <v>115.277</v>
      </c>
      <c r="H55" s="34">
        <f t="shared" si="2"/>
        <v>40727.13884159081</v>
      </c>
      <c r="I55" s="35">
        <f t="shared" si="2"/>
        <v>40727.13884159081</v>
      </c>
      <c r="J55" s="34">
        <f t="shared" si="3"/>
        <v>40728.0544313674</v>
      </c>
      <c r="K55" s="35">
        <f t="shared" si="3"/>
        <v>40728.0544313674</v>
      </c>
      <c r="L55" s="3" t="s">
        <v>7</v>
      </c>
      <c r="M55" s="2" t="s">
        <v>37</v>
      </c>
      <c r="N55" s="2">
        <v>5.575</v>
      </c>
      <c r="P55" s="2"/>
    </row>
    <row r="56" spans="2:16" ht="24.75" customHeight="1">
      <c r="B56" s="20">
        <v>1</v>
      </c>
      <c r="C56" s="22">
        <f>B56*SUM(B$2:B56)</f>
        <v>7</v>
      </c>
      <c r="D56" s="46" t="s">
        <v>119</v>
      </c>
      <c r="E56" s="2">
        <f t="shared" si="7"/>
        <v>620.504</v>
      </c>
      <c r="F56" s="14">
        <f t="shared" si="8"/>
        <v>120.852</v>
      </c>
      <c r="G56" s="58" t="s">
        <v>37</v>
      </c>
      <c r="H56" s="34">
        <f t="shared" si="2"/>
        <v>40727.14713772176</v>
      </c>
      <c r="I56" s="35">
        <f t="shared" si="2"/>
        <v>40727.14713772176</v>
      </c>
      <c r="J56" s="34">
        <f t="shared" si="3"/>
        <v>40728.074757904564</v>
      </c>
      <c r="K56" s="35">
        <f t="shared" si="3"/>
        <v>40728.074757904564</v>
      </c>
      <c r="L56" s="3" t="s">
        <v>7</v>
      </c>
      <c r="M56" s="2" t="s">
        <v>77</v>
      </c>
      <c r="N56" s="2">
        <v>2.89</v>
      </c>
      <c r="P56" s="2" t="s">
        <v>151</v>
      </c>
    </row>
    <row r="57" spans="4:16" ht="24.75" customHeight="1">
      <c r="D57" s="52"/>
      <c r="E57" s="2">
        <f t="shared" si="7"/>
        <v>623.394</v>
      </c>
      <c r="F57" s="14">
        <f t="shared" si="8"/>
        <v>2.89</v>
      </c>
      <c r="H57" s="34">
        <f t="shared" si="2"/>
        <v>40727.15143831699</v>
      </c>
      <c r="I57" s="35">
        <f t="shared" si="2"/>
        <v>40727.15143831699</v>
      </c>
      <c r="J57" s="34">
        <f t="shared" si="3"/>
        <v>40728.085294889745</v>
      </c>
      <c r="K57" s="35">
        <f t="shared" si="3"/>
        <v>40728.085294889745</v>
      </c>
      <c r="L57" s="3" t="s">
        <v>14</v>
      </c>
      <c r="M57" s="2" t="s">
        <v>38</v>
      </c>
      <c r="N57" s="2">
        <v>0.346</v>
      </c>
      <c r="P57" s="2" t="s">
        <v>39</v>
      </c>
    </row>
    <row r="58" spans="4:16" ht="24.75" customHeight="1">
      <c r="D58" s="52"/>
      <c r="E58" s="2">
        <f t="shared" si="7"/>
        <v>623.74</v>
      </c>
      <c r="F58" s="14">
        <f t="shared" si="8"/>
        <v>3.236</v>
      </c>
      <c r="G58" s="58"/>
      <c r="H58" s="34">
        <f t="shared" si="2"/>
        <v>40727.15195319795</v>
      </c>
      <c r="I58" s="35">
        <f t="shared" si="2"/>
        <v>40727.15195319795</v>
      </c>
      <c r="J58" s="34">
        <f t="shared" si="3"/>
        <v>40728.08655641116</v>
      </c>
      <c r="K58" s="35">
        <f t="shared" si="3"/>
        <v>40728.08655641116</v>
      </c>
      <c r="L58" s="3" t="s">
        <v>9</v>
      </c>
      <c r="M58" s="1" t="s">
        <v>40</v>
      </c>
      <c r="N58" s="2">
        <v>0.446</v>
      </c>
      <c r="O58" s="1">
        <v>23</v>
      </c>
      <c r="P58" s="2"/>
    </row>
    <row r="59" spans="4:16" ht="24.75" customHeight="1">
      <c r="D59" s="52"/>
      <c r="E59" s="2">
        <f t="shared" si="7"/>
        <v>624.186</v>
      </c>
      <c r="F59" s="14">
        <f t="shared" si="8"/>
        <v>3.6820000000000004</v>
      </c>
      <c r="H59" s="34">
        <f t="shared" si="2"/>
        <v>40727.15261688842</v>
      </c>
      <c r="I59" s="35">
        <f t="shared" si="2"/>
        <v>40727.15261688842</v>
      </c>
      <c r="J59" s="34">
        <f t="shared" si="3"/>
        <v>40728.08818253413</v>
      </c>
      <c r="K59" s="35">
        <f t="shared" si="3"/>
        <v>40728.08818253413</v>
      </c>
      <c r="L59" s="3" t="s">
        <v>7</v>
      </c>
      <c r="M59" s="2" t="s">
        <v>41</v>
      </c>
      <c r="N59" s="2">
        <v>26.984</v>
      </c>
      <c r="O59" s="1">
        <v>447</v>
      </c>
      <c r="P59" s="2"/>
    </row>
    <row r="60" spans="4:16" ht="24.75" customHeight="1">
      <c r="D60" s="52"/>
      <c r="E60" s="2">
        <f t="shared" si="7"/>
        <v>651.1700000000001</v>
      </c>
      <c r="F60" s="14">
        <f t="shared" si="8"/>
        <v>30.666000000000004</v>
      </c>
      <c r="G60" s="10" t="s">
        <v>44</v>
      </c>
      <c r="H60" s="34">
        <f t="shared" si="2"/>
        <v>40727.19277165033</v>
      </c>
      <c r="I60" s="35">
        <f t="shared" si="2"/>
        <v>40727.19277165033</v>
      </c>
      <c r="J60" s="34">
        <f t="shared" si="3"/>
        <v>40728.18656662</v>
      </c>
      <c r="K60" s="35">
        <f t="shared" si="3"/>
        <v>40728.18656662</v>
      </c>
      <c r="L60" s="3" t="s">
        <v>7</v>
      </c>
      <c r="M60" s="2"/>
      <c r="N60" s="2">
        <v>14</v>
      </c>
      <c r="O60" s="1">
        <v>447</v>
      </c>
      <c r="P60" s="2"/>
    </row>
    <row r="61" spans="2:16" ht="42" customHeight="1">
      <c r="B61" s="20">
        <v>1</v>
      </c>
      <c r="C61" s="22">
        <f>B61*SUM(B$2:B61)</f>
        <v>8</v>
      </c>
      <c r="D61" s="46" t="s">
        <v>152</v>
      </c>
      <c r="E61" s="2">
        <f t="shared" si="7"/>
        <v>665.1700000000001</v>
      </c>
      <c r="F61" s="14">
        <f t="shared" si="8"/>
        <v>44.666000000000004</v>
      </c>
      <c r="G61" s="10" t="s">
        <v>154</v>
      </c>
      <c r="H61" s="34">
        <f t="shared" si="2"/>
        <v>40727.21360498366</v>
      </c>
      <c r="I61" s="35">
        <f t="shared" si="2"/>
        <v>40727.21360498366</v>
      </c>
      <c r="J61" s="34">
        <f t="shared" si="3"/>
        <v>40728.23761083888</v>
      </c>
      <c r="K61" s="35">
        <f t="shared" si="3"/>
        <v>40728.23761083888</v>
      </c>
      <c r="L61" s="3" t="s">
        <v>7</v>
      </c>
      <c r="M61" s="2" t="s">
        <v>41</v>
      </c>
      <c r="N61" s="2">
        <v>1.677</v>
      </c>
      <c r="O61" s="1">
        <v>616</v>
      </c>
      <c r="P61" s="2" t="s">
        <v>153</v>
      </c>
    </row>
    <row r="62" spans="5:15" ht="24.75" customHeight="1">
      <c r="E62" s="2">
        <f t="shared" si="7"/>
        <v>666.8470000000001</v>
      </c>
      <c r="F62" s="14">
        <f t="shared" si="8"/>
        <v>1.677</v>
      </c>
      <c r="G62" s="58" t="s">
        <v>41</v>
      </c>
      <c r="H62" s="34">
        <f t="shared" si="2"/>
        <v>40727.21610051938</v>
      </c>
      <c r="I62" s="35">
        <f t="shared" si="2"/>
        <v>40727.21610051938</v>
      </c>
      <c r="J62" s="34">
        <f t="shared" si="3"/>
        <v>40728.243725207096</v>
      </c>
      <c r="K62" s="35">
        <f t="shared" si="3"/>
        <v>40728.243725207096</v>
      </c>
      <c r="L62" s="3" t="s">
        <v>9</v>
      </c>
      <c r="M62" s="1" t="s">
        <v>157</v>
      </c>
      <c r="N62" s="2">
        <v>2.948</v>
      </c>
      <c r="O62" s="1">
        <v>616</v>
      </c>
    </row>
    <row r="63" spans="5:15" ht="24.75" customHeight="1">
      <c r="E63" s="2">
        <f t="shared" si="7"/>
        <v>669.7950000000001</v>
      </c>
      <c r="F63" s="14">
        <f t="shared" si="8"/>
        <v>4.625</v>
      </c>
      <c r="H63" s="34">
        <f t="shared" si="2"/>
        <v>40727.220487424136</v>
      </c>
      <c r="I63" s="35">
        <f t="shared" si="2"/>
        <v>40727.220487424136</v>
      </c>
      <c r="J63" s="34">
        <f t="shared" si="3"/>
        <v>40728.25447366119</v>
      </c>
      <c r="K63" s="35">
        <f t="shared" si="3"/>
        <v>40728.25447366119</v>
      </c>
      <c r="L63" s="3" t="s">
        <v>7</v>
      </c>
      <c r="M63" s="1" t="s">
        <v>156</v>
      </c>
      <c r="N63" s="2">
        <v>32.782</v>
      </c>
      <c r="O63" s="1">
        <v>4421</v>
      </c>
    </row>
    <row r="64" spans="5:15" ht="24.75" customHeight="1">
      <c r="E64" s="2">
        <f t="shared" si="7"/>
        <v>702.5770000000001</v>
      </c>
      <c r="F64" s="14">
        <f>IF(ISBLANK(B63),N63+F63,N63)</f>
        <v>37.407</v>
      </c>
      <c r="G64" s="10" t="s">
        <v>78</v>
      </c>
      <c r="H64" s="34">
        <f t="shared" si="2"/>
        <v>40727.269270162236</v>
      </c>
      <c r="I64" s="35">
        <f t="shared" si="2"/>
        <v>40727.269270162236</v>
      </c>
      <c r="J64" s="34">
        <f t="shared" si="3"/>
        <v>40728.373997345705</v>
      </c>
      <c r="K64" s="35">
        <f t="shared" si="3"/>
        <v>40728.373997345705</v>
      </c>
      <c r="L64" s="3" t="s">
        <v>14</v>
      </c>
      <c r="M64" s="1" t="s">
        <v>155</v>
      </c>
      <c r="N64" s="2">
        <v>3.636</v>
      </c>
      <c r="O64" s="1">
        <v>618</v>
      </c>
    </row>
    <row r="65" spans="5:16" ht="24.75" customHeight="1">
      <c r="E65" s="2">
        <f t="shared" si="7"/>
        <v>706.2130000000001</v>
      </c>
      <c r="F65" s="14">
        <f>IF(ISBLANK(B64),N64+F64,N64)</f>
        <v>41.043</v>
      </c>
      <c r="G65" s="10" t="s">
        <v>79</v>
      </c>
      <c r="H65" s="34">
        <f t="shared" si="2"/>
        <v>40727.27468087652</v>
      </c>
      <c r="I65" s="35">
        <f t="shared" si="2"/>
        <v>40727.27468087652</v>
      </c>
      <c r="J65" s="34">
        <f t="shared" si="3"/>
        <v>40728.38725425855</v>
      </c>
      <c r="K65" s="35">
        <f t="shared" si="3"/>
        <v>40728.38725425855</v>
      </c>
      <c r="L65" s="3" t="s">
        <v>7</v>
      </c>
      <c r="M65" s="1" t="s">
        <v>158</v>
      </c>
      <c r="N65" s="2">
        <v>9.6</v>
      </c>
      <c r="O65" s="1">
        <v>6134</v>
      </c>
      <c r="P65" s="2" t="s">
        <v>80</v>
      </c>
    </row>
    <row r="66" spans="5:16" ht="24.75" customHeight="1">
      <c r="E66" s="2">
        <f t="shared" si="7"/>
        <v>715.8130000000001</v>
      </c>
      <c r="F66" s="14">
        <f t="shared" si="8"/>
        <v>50.643</v>
      </c>
      <c r="H66" s="34">
        <f t="shared" si="2"/>
        <v>40727.28896659081</v>
      </c>
      <c r="I66" s="35">
        <f t="shared" si="2"/>
        <v>40727.28896659081</v>
      </c>
      <c r="J66" s="34">
        <f t="shared" si="3"/>
        <v>40728.422256008635</v>
      </c>
      <c r="K66" s="35">
        <f t="shared" si="3"/>
        <v>40728.422256008635</v>
      </c>
      <c r="L66" s="3" t="s">
        <v>9</v>
      </c>
      <c r="M66" s="1" t="s">
        <v>159</v>
      </c>
      <c r="N66" s="2">
        <v>8</v>
      </c>
      <c r="O66" s="1">
        <v>6134</v>
      </c>
      <c r="P66" s="1" t="s">
        <v>160</v>
      </c>
    </row>
    <row r="67" spans="5:16" ht="24.75" customHeight="1">
      <c r="E67" s="2">
        <f t="shared" si="7"/>
        <v>723.8130000000001</v>
      </c>
      <c r="F67" s="14">
        <f t="shared" si="8"/>
        <v>58.643</v>
      </c>
      <c r="G67" s="10" t="s">
        <v>161</v>
      </c>
      <c r="H67" s="34">
        <f t="shared" si="2"/>
        <v>40727.30087135271</v>
      </c>
      <c r="I67" s="35">
        <f t="shared" si="2"/>
        <v>40727.30087135271</v>
      </c>
      <c r="J67" s="34">
        <f t="shared" si="3"/>
        <v>40728.45142413371</v>
      </c>
      <c r="K67" s="35">
        <f t="shared" si="3"/>
        <v>40728.45142413371</v>
      </c>
      <c r="L67" s="3" t="s">
        <v>7</v>
      </c>
      <c r="N67" s="2">
        <v>1</v>
      </c>
      <c r="O67" s="1">
        <v>6134</v>
      </c>
      <c r="P67" s="1" t="s">
        <v>162</v>
      </c>
    </row>
    <row r="68" spans="2:15" ht="24.75" customHeight="1">
      <c r="B68" s="20">
        <v>1</v>
      </c>
      <c r="C68" s="22">
        <f>B68*SUM(B$2:B68)</f>
        <v>9</v>
      </c>
      <c r="D68" s="46" t="s">
        <v>116</v>
      </c>
      <c r="E68" s="2">
        <f t="shared" si="7"/>
        <v>724.8130000000001</v>
      </c>
      <c r="F68" s="14">
        <f t="shared" si="8"/>
        <v>59.643</v>
      </c>
      <c r="G68" s="10" t="s">
        <v>163</v>
      </c>
      <c r="H68" s="34">
        <f t="shared" si="2"/>
        <v>40727.302359447945</v>
      </c>
      <c r="I68" s="35">
        <f t="shared" si="2"/>
        <v>40727.302359447945</v>
      </c>
      <c r="J68" s="34">
        <f t="shared" si="3"/>
        <v>40728.45507014934</v>
      </c>
      <c r="K68" s="35">
        <f t="shared" si="3"/>
        <v>40728.45507014934</v>
      </c>
      <c r="L68" s="3" t="s">
        <v>7</v>
      </c>
      <c r="N68" s="2">
        <v>11.6</v>
      </c>
      <c r="O68" s="1">
        <v>6134</v>
      </c>
    </row>
    <row r="69" spans="5:15" ht="24.75" customHeight="1">
      <c r="E69" s="2">
        <f t="shared" si="7"/>
        <v>736.4130000000001</v>
      </c>
      <c r="F69" s="14">
        <f t="shared" si="8"/>
        <v>11.6</v>
      </c>
      <c r="H69" s="34">
        <f t="shared" si="2"/>
        <v>40727.31962135271</v>
      </c>
      <c r="I69" s="35">
        <f t="shared" si="2"/>
        <v>40727.31962135271</v>
      </c>
      <c r="J69" s="34">
        <f t="shared" si="3"/>
        <v>40728.4973639307</v>
      </c>
      <c r="K69" s="35">
        <f t="shared" si="3"/>
        <v>40728.4973639307</v>
      </c>
      <c r="L69" s="3" t="s">
        <v>9</v>
      </c>
      <c r="M69" s="1" t="s">
        <v>164</v>
      </c>
      <c r="N69" s="2">
        <v>6.791</v>
      </c>
      <c r="O69" s="1">
        <v>610</v>
      </c>
    </row>
    <row r="70" spans="5:15" ht="24.75" customHeight="1">
      <c r="E70" s="2">
        <f t="shared" si="7"/>
        <v>743.2040000000002</v>
      </c>
      <c r="F70" s="14">
        <f t="shared" si="8"/>
        <v>18.391</v>
      </c>
      <c r="H70" s="34">
        <f t="shared" si="2"/>
        <v>40727.32972700747</v>
      </c>
      <c r="I70" s="35">
        <f t="shared" si="2"/>
        <v>40727.32972700747</v>
      </c>
      <c r="J70" s="34">
        <f t="shared" si="3"/>
        <v>40728.52212402287</v>
      </c>
      <c r="K70" s="35">
        <f t="shared" si="3"/>
        <v>40728.52212402287</v>
      </c>
      <c r="L70" s="3" t="s">
        <v>14</v>
      </c>
      <c r="M70" s="1" t="s">
        <v>45</v>
      </c>
      <c r="N70" s="2">
        <v>8.498</v>
      </c>
      <c r="O70" s="1">
        <v>612</v>
      </c>
    </row>
    <row r="71" spans="5:15" ht="24.75" customHeight="1">
      <c r="E71" s="2">
        <f t="shared" si="7"/>
        <v>751.7020000000002</v>
      </c>
      <c r="F71" s="14">
        <f t="shared" si="8"/>
        <v>26.888999999999996</v>
      </c>
      <c r="G71" s="10" t="s">
        <v>81</v>
      </c>
      <c r="H71" s="34">
        <f t="shared" si="2"/>
        <v>40727.34237284081</v>
      </c>
      <c r="I71" s="35">
        <f t="shared" si="2"/>
        <v>40727.34237284081</v>
      </c>
      <c r="J71" s="34">
        <f t="shared" si="3"/>
        <v>40728.55310786373</v>
      </c>
      <c r="K71" s="35">
        <f t="shared" si="3"/>
        <v>40728.55310786373</v>
      </c>
      <c r="L71" s="3" t="s">
        <v>7</v>
      </c>
      <c r="M71" s="1" t="s">
        <v>165</v>
      </c>
      <c r="N71" s="2">
        <v>45.322</v>
      </c>
      <c r="O71" s="1">
        <v>612</v>
      </c>
    </row>
    <row r="72" spans="5:15" ht="24.75" customHeight="1">
      <c r="E72" s="2">
        <f t="shared" si="7"/>
        <v>797.0240000000002</v>
      </c>
      <c r="F72" s="14">
        <f t="shared" si="8"/>
        <v>72.211</v>
      </c>
      <c r="G72" s="10" t="s">
        <v>46</v>
      </c>
      <c r="H72" s="34">
        <f t="shared" si="2"/>
        <v>40727.409816293184</v>
      </c>
      <c r="I72" s="35">
        <f t="shared" si="2"/>
        <v>40727.409816293184</v>
      </c>
      <c r="J72" s="34">
        <f t="shared" si="3"/>
        <v>40728.7183525843</v>
      </c>
      <c r="K72" s="35">
        <f t="shared" si="3"/>
        <v>40728.7183525843</v>
      </c>
      <c r="L72" s="3" t="s">
        <v>7</v>
      </c>
      <c r="M72" s="1" t="s">
        <v>83</v>
      </c>
      <c r="N72" s="2">
        <v>0.523</v>
      </c>
      <c r="O72" s="1">
        <v>612</v>
      </c>
    </row>
    <row r="73" spans="2:16" ht="24.75" customHeight="1">
      <c r="B73" s="20">
        <v>1</v>
      </c>
      <c r="C73" s="22">
        <f>B73*SUM(B$2:B73)</f>
        <v>10</v>
      </c>
      <c r="D73" s="46" t="s">
        <v>119</v>
      </c>
      <c r="E73" s="2">
        <f t="shared" si="7"/>
        <v>797.5470000000003</v>
      </c>
      <c r="F73" s="14">
        <f t="shared" si="8"/>
        <v>72.734</v>
      </c>
      <c r="G73" s="10" t="s">
        <v>46</v>
      </c>
      <c r="H73" s="34">
        <f t="shared" si="2"/>
        <v>40727.410594566994</v>
      </c>
      <c r="I73" s="35">
        <f t="shared" si="2"/>
        <v>40727.410594566994</v>
      </c>
      <c r="J73" s="34">
        <f t="shared" si="3"/>
        <v>40728.72025945048</v>
      </c>
      <c r="K73" s="35">
        <f t="shared" si="3"/>
        <v>40728.72025945048</v>
      </c>
      <c r="L73" s="3" t="s">
        <v>7</v>
      </c>
      <c r="M73" s="1" t="s">
        <v>47</v>
      </c>
      <c r="N73" s="2">
        <v>0.437</v>
      </c>
      <c r="O73" s="1">
        <v>314</v>
      </c>
      <c r="P73" s="1" t="s">
        <v>82</v>
      </c>
    </row>
    <row r="74" spans="5:15" ht="24.75" customHeight="1">
      <c r="E74" s="2">
        <f t="shared" si="7"/>
        <v>797.9840000000003</v>
      </c>
      <c r="F74" s="14">
        <f t="shared" si="8"/>
        <v>0.437</v>
      </c>
      <c r="G74" s="10" t="s">
        <v>46</v>
      </c>
      <c r="H74" s="34">
        <f t="shared" si="2"/>
        <v>40727.41124486461</v>
      </c>
      <c r="I74" s="35">
        <f t="shared" si="2"/>
        <v>40727.41124486461</v>
      </c>
      <c r="J74" s="34">
        <f t="shared" si="3"/>
        <v>40728.72185275931</v>
      </c>
      <c r="K74" s="35">
        <f t="shared" si="3"/>
        <v>40728.72185275931</v>
      </c>
      <c r="L74" s="3" t="s">
        <v>9</v>
      </c>
      <c r="M74" s="1" t="s">
        <v>47</v>
      </c>
      <c r="N74" s="2">
        <v>2.912</v>
      </c>
      <c r="O74" s="1">
        <v>314</v>
      </c>
    </row>
    <row r="75" spans="5:15" ht="24.75" customHeight="1">
      <c r="E75" s="2">
        <f t="shared" si="7"/>
        <v>800.8960000000003</v>
      </c>
      <c r="F75" s="14">
        <f t="shared" si="8"/>
        <v>3.3489999999999998</v>
      </c>
      <c r="H75" s="34">
        <f t="shared" si="2"/>
        <v>40727.41557819795</v>
      </c>
      <c r="I75" s="35">
        <f t="shared" si="2"/>
        <v>40727.41557819795</v>
      </c>
      <c r="J75" s="34">
        <f t="shared" si="3"/>
        <v>40728.732469956834</v>
      </c>
      <c r="K75" s="35">
        <f t="shared" si="3"/>
        <v>40728.732469956834</v>
      </c>
      <c r="L75" s="3" t="s">
        <v>9</v>
      </c>
      <c r="N75" s="2">
        <v>25</v>
      </c>
      <c r="O75" s="1">
        <v>314</v>
      </c>
    </row>
    <row r="76" spans="2:16" ht="51.75" customHeight="1">
      <c r="B76" s="20">
        <v>1</v>
      </c>
      <c r="C76" s="22">
        <f>B76*SUM(B$2:B76)</f>
        <v>11</v>
      </c>
      <c r="D76" s="46" t="s">
        <v>116</v>
      </c>
      <c r="E76" s="2">
        <f t="shared" si="7"/>
        <v>825.8960000000003</v>
      </c>
      <c r="F76" s="14">
        <f t="shared" si="8"/>
        <v>28.349</v>
      </c>
      <c r="G76" s="60" t="s">
        <v>84</v>
      </c>
      <c r="H76" s="36">
        <f t="shared" si="2"/>
        <v>40727.452780578904</v>
      </c>
      <c r="I76" s="37">
        <f t="shared" si="2"/>
        <v>40727.452780578904</v>
      </c>
      <c r="J76" s="36">
        <f t="shared" si="3"/>
        <v>40728.823620347684</v>
      </c>
      <c r="K76" s="37">
        <f t="shared" si="3"/>
        <v>40728.823620347684</v>
      </c>
      <c r="L76" s="3" t="s">
        <v>7</v>
      </c>
      <c r="N76" s="2">
        <v>14.75</v>
      </c>
      <c r="O76" s="1">
        <v>314</v>
      </c>
      <c r="P76" s="1" t="s">
        <v>111</v>
      </c>
    </row>
    <row r="77" spans="5:15" ht="24.75" customHeight="1">
      <c r="E77" s="2">
        <f t="shared" si="7"/>
        <v>840.6460000000003</v>
      </c>
      <c r="F77" s="14">
        <f aca="true" t="shared" si="9" ref="F77:F90">IF(ISBLANK(B76),N76+F76,N76)</f>
        <v>14.75</v>
      </c>
      <c r="G77" s="60"/>
      <c r="H77" s="34">
        <f t="shared" si="2"/>
        <v>40727.47472998366</v>
      </c>
      <c r="I77" s="35">
        <f t="shared" si="2"/>
        <v>40727.47472998366</v>
      </c>
      <c r="J77" s="34">
        <f t="shared" si="3"/>
        <v>40728.87739907829</v>
      </c>
      <c r="K77" s="35">
        <f t="shared" si="3"/>
        <v>40728.87739907829</v>
      </c>
      <c r="L77" s="3" t="s">
        <v>7</v>
      </c>
      <c r="M77" s="1" t="s">
        <v>85</v>
      </c>
      <c r="N77" s="2">
        <v>1.367</v>
      </c>
      <c r="O77" s="1">
        <v>313</v>
      </c>
    </row>
    <row r="78" spans="1:15" ht="24.75" customHeight="1">
      <c r="A78" s="29"/>
      <c r="E78" s="2">
        <f aca="true" t="shared" si="10" ref="E78:E99">E77+N77</f>
        <v>842.0130000000003</v>
      </c>
      <c r="F78" s="14">
        <f t="shared" si="9"/>
        <v>16.117</v>
      </c>
      <c r="G78" s="60"/>
      <c r="H78" s="34">
        <f t="shared" si="2"/>
        <v>40727.47676420985</v>
      </c>
      <c r="I78" s="35">
        <f t="shared" si="2"/>
        <v>40727.47676420985</v>
      </c>
      <c r="J78" s="34">
        <f t="shared" si="3"/>
        <v>40728.88238318166</v>
      </c>
      <c r="K78" s="35">
        <f t="shared" si="3"/>
        <v>40728.88238318166</v>
      </c>
      <c r="L78" s="3" t="s">
        <v>7</v>
      </c>
      <c r="N78" s="2">
        <v>22.412</v>
      </c>
      <c r="O78" s="1">
        <v>313</v>
      </c>
    </row>
    <row r="79" spans="5:15" ht="24.75" customHeight="1">
      <c r="E79" s="2">
        <f t="shared" si="10"/>
        <v>864.4250000000003</v>
      </c>
      <c r="F79" s="14">
        <f t="shared" si="9"/>
        <v>38.528999999999996</v>
      </c>
      <c r="H79" s="34">
        <f aca="true" t="shared" si="11" ref="H79:I99">(MIN($E79,200)/34+MIN(MAX($E79-200,0),200)/32+MIN(MAX($E79-400,0),200)/30+MIN(MAX($E79-600,0),400)/28)/24+H$2</f>
        <v>40727.51011540033</v>
      </c>
      <c r="I79" s="35">
        <f t="shared" si="11"/>
        <v>40727.51011540033</v>
      </c>
      <c r="J79" s="34">
        <f aca="true" t="shared" si="12" ref="J79:K99">(1+MIN($E79,60)/20+MIN(MAX($E79-60,0),540)/15+MIN(MAX($E79-600,0),400)/11.428)/24+J$2</f>
        <v>40728.96409768405</v>
      </c>
      <c r="K79" s="35">
        <f t="shared" si="12"/>
        <v>40728.96409768405</v>
      </c>
      <c r="L79" s="3" t="s">
        <v>7</v>
      </c>
      <c r="M79" s="1" t="s">
        <v>48</v>
      </c>
      <c r="N79" s="2">
        <v>0.952</v>
      </c>
      <c r="O79" s="1">
        <v>313</v>
      </c>
    </row>
    <row r="80" spans="5:15" ht="24.75" customHeight="1">
      <c r="E80" s="2">
        <f t="shared" si="10"/>
        <v>865.3770000000003</v>
      </c>
      <c r="F80" s="14">
        <f t="shared" si="9"/>
        <v>39.480999999999995</v>
      </c>
      <c r="H80" s="34">
        <f t="shared" si="11"/>
        <v>40727.511532066994</v>
      </c>
      <c r="I80" s="35">
        <f t="shared" si="11"/>
        <v>40727.511532066994</v>
      </c>
      <c r="J80" s="34">
        <f t="shared" si="12"/>
        <v>40728.96756869094</v>
      </c>
      <c r="K80" s="35">
        <f t="shared" si="12"/>
        <v>40728.96756869094</v>
      </c>
      <c r="L80" s="3" t="s">
        <v>7</v>
      </c>
      <c r="M80" s="1" t="s">
        <v>49</v>
      </c>
      <c r="N80" s="2">
        <v>25.809</v>
      </c>
      <c r="O80" s="1">
        <v>363</v>
      </c>
    </row>
    <row r="81" spans="5:15" ht="24.75" customHeight="1">
      <c r="E81" s="2">
        <f t="shared" si="10"/>
        <v>891.1860000000003</v>
      </c>
      <c r="F81" s="14">
        <f t="shared" si="9"/>
        <v>65.28999999999999</v>
      </c>
      <c r="H81" s="34">
        <f t="shared" si="11"/>
        <v>40727.549938316995</v>
      </c>
      <c r="I81" s="35">
        <f t="shared" si="11"/>
        <v>40727.549938316995</v>
      </c>
      <c r="J81" s="34">
        <f t="shared" si="12"/>
        <v>40729.06166870844</v>
      </c>
      <c r="K81" s="35">
        <f t="shared" si="12"/>
        <v>40729.06166870844</v>
      </c>
      <c r="L81" s="3" t="s">
        <v>14</v>
      </c>
      <c r="M81" s="1" t="s">
        <v>50</v>
      </c>
      <c r="N81" s="2">
        <v>6.917</v>
      </c>
      <c r="O81" s="1">
        <v>363</v>
      </c>
    </row>
    <row r="82" spans="5:15" ht="24.75" customHeight="1">
      <c r="E82" s="2">
        <f t="shared" si="10"/>
        <v>898.1030000000003</v>
      </c>
      <c r="F82" s="14">
        <f t="shared" si="9"/>
        <v>72.207</v>
      </c>
      <c r="G82" s="10" t="s">
        <v>49</v>
      </c>
      <c r="H82" s="34">
        <f t="shared" si="11"/>
        <v>40727.560231471754</v>
      </c>
      <c r="I82" s="35">
        <f t="shared" si="11"/>
        <v>40727.560231471754</v>
      </c>
      <c r="J82" s="34">
        <f t="shared" si="12"/>
        <v>40729.08688819858</v>
      </c>
      <c r="K82" s="35">
        <f t="shared" si="12"/>
        <v>40729.08688819858</v>
      </c>
      <c r="L82" s="3" t="s">
        <v>7</v>
      </c>
      <c r="M82" s="1" t="s">
        <v>51</v>
      </c>
      <c r="N82" s="2">
        <v>2.895</v>
      </c>
      <c r="O82" s="1">
        <v>363</v>
      </c>
    </row>
    <row r="83" spans="5:15" ht="24.75" customHeight="1">
      <c r="E83" s="2">
        <f t="shared" si="10"/>
        <v>900.9980000000003</v>
      </c>
      <c r="F83" s="14">
        <f t="shared" si="9"/>
        <v>75.10199999999999</v>
      </c>
      <c r="G83" s="10" t="s">
        <v>49</v>
      </c>
      <c r="H83" s="34">
        <f t="shared" si="11"/>
        <v>40727.564539507475</v>
      </c>
      <c r="I83" s="35">
        <f t="shared" si="11"/>
        <v>40727.564539507475</v>
      </c>
      <c r="J83" s="34">
        <f t="shared" si="12"/>
        <v>40729.09744341384</v>
      </c>
      <c r="K83" s="35">
        <f t="shared" si="12"/>
        <v>40729.09744341384</v>
      </c>
      <c r="L83" s="3" t="s">
        <v>9</v>
      </c>
      <c r="M83" s="1" t="s">
        <v>86</v>
      </c>
      <c r="N83" s="1">
        <v>2.64</v>
      </c>
      <c r="O83" s="1">
        <v>46</v>
      </c>
    </row>
    <row r="84" spans="5:15" ht="24.75" customHeight="1">
      <c r="E84" s="2">
        <f t="shared" si="10"/>
        <v>903.6380000000003</v>
      </c>
      <c r="F84" s="14">
        <f t="shared" si="9"/>
        <v>77.74199999999999</v>
      </c>
      <c r="H84" s="34">
        <f t="shared" si="11"/>
        <v>40727.5684680789</v>
      </c>
      <c r="I84" s="35">
        <f t="shared" si="11"/>
        <v>40727.5684680789</v>
      </c>
      <c r="J84" s="34">
        <f t="shared" si="12"/>
        <v>40729.107068895115</v>
      </c>
      <c r="K84" s="35">
        <f t="shared" si="12"/>
        <v>40729.107068895115</v>
      </c>
      <c r="L84" s="3" t="s">
        <v>14</v>
      </c>
      <c r="M84" s="1" t="s">
        <v>87</v>
      </c>
      <c r="N84" s="1">
        <v>3.567</v>
      </c>
      <c r="O84" s="1">
        <v>369</v>
      </c>
    </row>
    <row r="85" spans="5:16" ht="25.5" customHeight="1">
      <c r="E85" s="2">
        <f t="shared" si="10"/>
        <v>907.2050000000003</v>
      </c>
      <c r="F85" s="14">
        <f t="shared" si="9"/>
        <v>81.309</v>
      </c>
      <c r="H85" s="34">
        <f t="shared" si="11"/>
        <v>40727.573776114616</v>
      </c>
      <c r="I85" s="35">
        <f t="shared" si="11"/>
        <v>40727.573776114616</v>
      </c>
      <c r="J85" s="34">
        <f t="shared" si="12"/>
        <v>40729.12007423288</v>
      </c>
      <c r="K85" s="35">
        <f t="shared" si="12"/>
        <v>40729.12007423288</v>
      </c>
      <c r="L85" s="3" t="s">
        <v>7</v>
      </c>
      <c r="M85" s="1" t="s">
        <v>88</v>
      </c>
      <c r="N85" s="1">
        <v>6.881</v>
      </c>
      <c r="O85" s="1">
        <v>369</v>
      </c>
      <c r="P85" s="10" t="s">
        <v>89</v>
      </c>
    </row>
    <row r="86" spans="5:15" ht="24.75" customHeight="1">
      <c r="E86" s="2">
        <f t="shared" si="10"/>
        <v>914.0860000000002</v>
      </c>
      <c r="F86" s="14">
        <f t="shared" si="9"/>
        <v>88.19</v>
      </c>
      <c r="G86" s="10" t="s">
        <v>52</v>
      </c>
      <c r="H86" s="34">
        <f t="shared" si="11"/>
        <v>40727.58401569795</v>
      </c>
      <c r="I86" s="35">
        <f t="shared" si="11"/>
        <v>40727.58401569795</v>
      </c>
      <c r="J86" s="34">
        <f t="shared" si="12"/>
        <v>40729.14516246646</v>
      </c>
      <c r="K86" s="35">
        <f t="shared" si="12"/>
        <v>40729.14516246646</v>
      </c>
      <c r="L86" s="3" t="s">
        <v>14</v>
      </c>
      <c r="M86" s="1" t="s">
        <v>53</v>
      </c>
      <c r="N86" s="1">
        <v>0.723</v>
      </c>
      <c r="O86" s="1">
        <v>369</v>
      </c>
    </row>
    <row r="87" spans="5:15" ht="24.75" customHeight="1">
      <c r="E87" s="2">
        <f t="shared" si="10"/>
        <v>914.8090000000002</v>
      </c>
      <c r="F87" s="14">
        <f t="shared" si="9"/>
        <v>88.913</v>
      </c>
      <c r="G87" s="10" t="s">
        <v>54</v>
      </c>
      <c r="H87" s="34">
        <f t="shared" si="11"/>
        <v>40727.58509159081</v>
      </c>
      <c r="I87" s="35">
        <f t="shared" si="11"/>
        <v>40727.58509159081</v>
      </c>
      <c r="J87" s="34">
        <f t="shared" si="12"/>
        <v>40729.14779853576</v>
      </c>
      <c r="K87" s="35">
        <f t="shared" si="12"/>
        <v>40729.14779853576</v>
      </c>
      <c r="L87" s="3" t="s">
        <v>9</v>
      </c>
      <c r="M87" s="1" t="s">
        <v>90</v>
      </c>
      <c r="N87" s="1">
        <v>5.552</v>
      </c>
      <c r="O87" s="1">
        <v>369</v>
      </c>
    </row>
    <row r="88" spans="5:15" ht="24.75" customHeight="1">
      <c r="E88" s="2">
        <f t="shared" si="10"/>
        <v>920.3610000000002</v>
      </c>
      <c r="F88" s="14">
        <f t="shared" si="9"/>
        <v>94.465</v>
      </c>
      <c r="H88" s="34">
        <f t="shared" si="11"/>
        <v>40727.59335349557</v>
      </c>
      <c r="I88" s="35">
        <f t="shared" si="11"/>
        <v>40727.59335349557</v>
      </c>
      <c r="J88" s="34">
        <f t="shared" si="12"/>
        <v>40729.168041214565</v>
      </c>
      <c r="K88" s="35">
        <f t="shared" si="12"/>
        <v>40729.168041214565</v>
      </c>
      <c r="L88" s="3" t="s">
        <v>7</v>
      </c>
      <c r="M88" s="1" t="s">
        <v>92</v>
      </c>
      <c r="N88" s="1">
        <v>9.216</v>
      </c>
      <c r="O88" s="1">
        <v>369</v>
      </c>
    </row>
    <row r="89" spans="5:15" ht="24.75" customHeight="1">
      <c r="E89" s="2">
        <f t="shared" si="10"/>
        <v>929.5770000000002</v>
      </c>
      <c r="F89" s="14">
        <f t="shared" si="9"/>
        <v>103.681</v>
      </c>
      <c r="G89" s="10" t="s">
        <v>91</v>
      </c>
      <c r="H89" s="34">
        <f t="shared" si="11"/>
        <v>40727.60706778128</v>
      </c>
      <c r="I89" s="35">
        <f t="shared" si="11"/>
        <v>40727.60706778128</v>
      </c>
      <c r="J89" s="34">
        <f t="shared" si="12"/>
        <v>40729.201642894644</v>
      </c>
      <c r="K89" s="35">
        <f t="shared" si="12"/>
        <v>40729.201642894644</v>
      </c>
      <c r="L89" s="3" t="s">
        <v>7</v>
      </c>
      <c r="N89" s="1">
        <v>5.517</v>
      </c>
      <c r="O89" s="1">
        <v>369</v>
      </c>
    </row>
    <row r="90" spans="2:16" ht="30.75" customHeight="1">
      <c r="B90" s="20">
        <v>1</v>
      </c>
      <c r="C90" s="22">
        <f>B90*SUM(B$2:B90)</f>
        <v>12</v>
      </c>
      <c r="D90" s="46" t="s">
        <v>114</v>
      </c>
      <c r="E90" s="2">
        <f t="shared" si="10"/>
        <v>935.0940000000003</v>
      </c>
      <c r="F90" s="14">
        <f t="shared" si="9"/>
        <v>109.198</v>
      </c>
      <c r="G90" s="10" t="s">
        <v>93</v>
      </c>
      <c r="H90" s="36">
        <f t="shared" si="11"/>
        <v>40727.61527760271</v>
      </c>
      <c r="I90" s="37">
        <f t="shared" si="11"/>
        <v>40727.61527760271</v>
      </c>
      <c r="J90" s="36">
        <f t="shared" si="12"/>
        <v>40729.2217579629</v>
      </c>
      <c r="K90" s="37">
        <f t="shared" si="12"/>
        <v>40729.2217579629</v>
      </c>
      <c r="L90" s="3" t="s">
        <v>14</v>
      </c>
      <c r="M90" s="1" t="s">
        <v>56</v>
      </c>
      <c r="N90" s="1">
        <v>1.581</v>
      </c>
      <c r="O90" s="1">
        <v>15</v>
      </c>
      <c r="P90" s="2" t="s">
        <v>117</v>
      </c>
    </row>
    <row r="91" spans="5:15" ht="24.75" customHeight="1">
      <c r="E91" s="2">
        <f t="shared" si="10"/>
        <v>936.6750000000003</v>
      </c>
      <c r="F91" s="14">
        <f aca="true" t="shared" si="13" ref="F91:F99">IF(ISBLANK(B90),N90+F90,N90)</f>
        <v>1.581</v>
      </c>
      <c r="H91" s="34">
        <f t="shared" si="11"/>
        <v>40727.61763028128</v>
      </c>
      <c r="I91" s="35">
        <f t="shared" si="11"/>
        <v>40727.61763028128</v>
      </c>
      <c r="J91" s="34">
        <f t="shared" si="12"/>
        <v>40729.22752231362</v>
      </c>
      <c r="K91" s="35">
        <f t="shared" si="12"/>
        <v>40729.22752231362</v>
      </c>
      <c r="L91" s="3" t="s">
        <v>9</v>
      </c>
      <c r="M91" s="1" t="s">
        <v>57</v>
      </c>
      <c r="N91" s="1">
        <v>33.613</v>
      </c>
      <c r="O91" s="1">
        <v>377</v>
      </c>
    </row>
    <row r="92" spans="5:15" ht="24.75" customHeight="1">
      <c r="E92" s="2">
        <f t="shared" si="10"/>
        <v>970.2880000000002</v>
      </c>
      <c r="F92" s="14">
        <f t="shared" si="13"/>
        <v>35.194</v>
      </c>
      <c r="H92" s="34">
        <f t="shared" si="11"/>
        <v>40727.66764962652</v>
      </c>
      <c r="I92" s="35">
        <f t="shared" si="11"/>
        <v>40727.66764962652</v>
      </c>
      <c r="J92" s="34">
        <f t="shared" si="12"/>
        <v>40729.35007583713</v>
      </c>
      <c r="K92" s="35">
        <f t="shared" si="12"/>
        <v>40729.35007583713</v>
      </c>
      <c r="L92" s="3" t="s">
        <v>7</v>
      </c>
      <c r="M92" s="1" t="s">
        <v>55</v>
      </c>
      <c r="N92" s="1">
        <v>2.891</v>
      </c>
      <c r="O92" s="1">
        <v>377</v>
      </c>
    </row>
    <row r="93" spans="5:16" ht="24.75" customHeight="1">
      <c r="E93" s="2">
        <f t="shared" si="10"/>
        <v>973.1790000000002</v>
      </c>
      <c r="F93" s="14">
        <f t="shared" si="13"/>
        <v>38.085</v>
      </c>
      <c r="H93" s="34">
        <f t="shared" si="11"/>
        <v>40727.67195170985</v>
      </c>
      <c r="I93" s="35">
        <f t="shared" si="11"/>
        <v>40727.67195170985</v>
      </c>
      <c r="J93" s="34">
        <f t="shared" si="12"/>
        <v>40729.36061646832</v>
      </c>
      <c r="K93" s="35">
        <f t="shared" si="12"/>
        <v>40729.36061646832</v>
      </c>
      <c r="L93" s="3" t="s">
        <v>9</v>
      </c>
      <c r="M93" s="1" t="s">
        <v>94</v>
      </c>
      <c r="N93" s="1">
        <v>0.15</v>
      </c>
      <c r="O93" s="1">
        <v>13</v>
      </c>
      <c r="P93" s="1" t="s">
        <v>95</v>
      </c>
    </row>
    <row r="94" spans="5:16" ht="24.75" customHeight="1">
      <c r="E94" s="2">
        <f t="shared" si="10"/>
        <v>973.3290000000002</v>
      </c>
      <c r="F94" s="14">
        <f t="shared" si="13"/>
        <v>38.235</v>
      </c>
      <c r="G94" s="10" t="s">
        <v>96</v>
      </c>
      <c r="H94" s="34">
        <f t="shared" si="11"/>
        <v>40727.67217492414</v>
      </c>
      <c r="I94" s="35">
        <f t="shared" si="11"/>
        <v>40727.67217492414</v>
      </c>
      <c r="J94" s="34">
        <f t="shared" si="12"/>
        <v>40729.36116337067</v>
      </c>
      <c r="K94" s="35">
        <f t="shared" si="12"/>
        <v>40729.36116337067</v>
      </c>
      <c r="L94" s="3" t="s">
        <v>14</v>
      </c>
      <c r="M94" s="1" t="s">
        <v>55</v>
      </c>
      <c r="N94" s="1">
        <v>1.528</v>
      </c>
      <c r="P94" s="1" t="s">
        <v>118</v>
      </c>
    </row>
    <row r="95" spans="5:15" ht="24.75" customHeight="1">
      <c r="E95" s="2">
        <f t="shared" si="10"/>
        <v>974.8570000000002</v>
      </c>
      <c r="F95" s="14">
        <f t="shared" si="13"/>
        <v>39.763</v>
      </c>
      <c r="G95" s="10" t="s">
        <v>55</v>
      </c>
      <c r="H95" s="34">
        <f t="shared" si="11"/>
        <v>40727.67444873366</v>
      </c>
      <c r="I95" s="35">
        <f t="shared" si="11"/>
        <v>40727.67444873366</v>
      </c>
      <c r="J95" s="34">
        <f t="shared" si="12"/>
        <v>40729.36673448256</v>
      </c>
      <c r="K95" s="35">
        <f t="shared" si="12"/>
        <v>40729.36673448256</v>
      </c>
      <c r="L95" s="3" t="s">
        <v>14</v>
      </c>
      <c r="M95" s="1" t="s">
        <v>97</v>
      </c>
      <c r="N95" s="1">
        <v>0.677</v>
      </c>
      <c r="O95" s="1">
        <v>409</v>
      </c>
    </row>
    <row r="96" spans="5:15" ht="24.75" customHeight="1">
      <c r="E96" s="2">
        <f t="shared" si="10"/>
        <v>975.5340000000002</v>
      </c>
      <c r="F96" s="14">
        <f t="shared" si="13"/>
        <v>40.44</v>
      </c>
      <c r="H96" s="34">
        <f t="shared" si="11"/>
        <v>40727.67545617414</v>
      </c>
      <c r="I96" s="35">
        <f t="shared" si="11"/>
        <v>40727.67545617414</v>
      </c>
      <c r="J96" s="34">
        <f t="shared" si="12"/>
        <v>40729.36920283514</v>
      </c>
      <c r="K96" s="35">
        <f t="shared" si="12"/>
        <v>40729.36920283514</v>
      </c>
      <c r="L96" s="3" t="s">
        <v>9</v>
      </c>
      <c r="M96" s="1" t="s">
        <v>58</v>
      </c>
      <c r="N96" s="1">
        <v>24.93</v>
      </c>
      <c r="O96" s="1">
        <v>408</v>
      </c>
    </row>
    <row r="97" spans="5:15" ht="24.75" customHeight="1">
      <c r="E97" s="2">
        <f t="shared" si="10"/>
        <v>1000.4640000000002</v>
      </c>
      <c r="F97" s="14">
        <f t="shared" si="13"/>
        <v>65.37</v>
      </c>
      <c r="G97" s="10" t="s">
        <v>98</v>
      </c>
      <c r="H97" s="34">
        <f t="shared" si="11"/>
        <v>40727.711863912235</v>
      </c>
      <c r="I97" s="35">
        <f t="shared" si="11"/>
        <v>40727.711863912235</v>
      </c>
      <c r="J97" s="34">
        <f t="shared" si="12"/>
        <v>40729.458406253645</v>
      </c>
      <c r="K97" s="35">
        <f t="shared" si="12"/>
        <v>40729.458406253645</v>
      </c>
      <c r="L97" s="3" t="s">
        <v>7</v>
      </c>
      <c r="N97" s="1">
        <v>13.8</v>
      </c>
      <c r="O97" s="1">
        <v>408</v>
      </c>
    </row>
    <row r="98" spans="5:15" ht="24.75" customHeight="1">
      <c r="E98" s="2">
        <f t="shared" si="10"/>
        <v>1014.2640000000001</v>
      </c>
      <c r="F98" s="14">
        <f t="shared" si="13"/>
        <v>79.17</v>
      </c>
      <c r="G98" s="10" t="s">
        <v>59</v>
      </c>
      <c r="H98" s="34">
        <f t="shared" si="11"/>
        <v>40727.711863912235</v>
      </c>
      <c r="I98" s="35">
        <f t="shared" si="11"/>
        <v>40727.711863912235</v>
      </c>
      <c r="J98" s="34">
        <f t="shared" si="12"/>
        <v>40729.458406253645</v>
      </c>
      <c r="K98" s="35">
        <f t="shared" si="12"/>
        <v>40729.458406253645</v>
      </c>
      <c r="L98" s="3" t="s">
        <v>9</v>
      </c>
      <c r="M98" s="1" t="s">
        <v>172</v>
      </c>
      <c r="N98" s="1">
        <v>2</v>
      </c>
      <c r="O98" s="1">
        <v>3821</v>
      </c>
    </row>
    <row r="99" spans="5:16" ht="24.75" customHeight="1">
      <c r="E99" s="2">
        <f t="shared" si="10"/>
        <v>1016.2640000000001</v>
      </c>
      <c r="F99" s="14">
        <f t="shared" si="13"/>
        <v>81.17</v>
      </c>
      <c r="G99" s="10" t="s">
        <v>173</v>
      </c>
      <c r="H99" s="34">
        <f t="shared" si="11"/>
        <v>40727.711863912235</v>
      </c>
      <c r="I99" s="35">
        <f t="shared" si="11"/>
        <v>40727.711863912235</v>
      </c>
      <c r="J99" s="34">
        <f t="shared" si="12"/>
        <v>40729.458406253645</v>
      </c>
      <c r="K99" s="35">
        <f t="shared" si="12"/>
        <v>40729.458406253645</v>
      </c>
      <c r="L99" s="61" t="s">
        <v>174</v>
      </c>
      <c r="M99" s="62" t="s">
        <v>175</v>
      </c>
      <c r="N99" s="62"/>
      <c r="O99" s="62"/>
      <c r="P99" s="62"/>
    </row>
    <row r="100" spans="5:12" ht="24.75" customHeight="1">
      <c r="E100" s="2"/>
      <c r="L100" s="3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vnz</dc:creator>
  <cp:keywords/>
  <dc:description/>
  <cp:lastModifiedBy>Mikhail Kamentsev</cp:lastModifiedBy>
  <dcterms:created xsi:type="dcterms:W3CDTF">2006-12-22T18:08:12Z</dcterms:created>
  <dcterms:modified xsi:type="dcterms:W3CDTF">2011-06-28T14:53:31Z</dcterms:modified>
  <cp:category/>
  <cp:version/>
  <cp:contentType/>
  <cp:contentStatus/>
</cp:coreProperties>
</file>